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1 - Elektroinstalace a ..." sheetId="2" r:id="rId2"/>
    <sheet name="Pokyny pro vyplnění" sheetId="3" r:id="rId3"/>
  </sheets>
  <definedNames>
    <definedName name="_xlnm.Print_Area" localSheetId="0">'Rekapitulace stavby'!$D$4:$AO$33,'Rekapitulace stavby'!$C$39:$AQ$54</definedName>
    <definedName name="_xlnm.Print_Titles" localSheetId="0">'Rekapitulace stavby'!$49:$49</definedName>
    <definedName name="_xlnm._FilterDatabase" localSheetId="1" hidden="1">'001 - Elektroinstalace a ...'!$C$93:$K$249</definedName>
    <definedName name="_xlnm.Print_Area" localSheetId="1">'001 - Elektroinstalace a ...'!$C$4:$J$38,'001 - Elektroinstalace a ...'!$C$44:$J$73,'001 - Elektroinstalace a ...'!$C$79:$K$249</definedName>
    <definedName name="_xlnm.Print_Titles" localSheetId="1">'001 - Elektroinstalace a ...'!$93:$93</definedName>
    <definedName name="_xlnm.Print_Area" localSheetId="2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3"/>
  <c r="AX53"/>
  <c i="2" r="BI249"/>
  <c r="BH249"/>
  <c r="BG249"/>
  <c r="BF249"/>
  <c r="T249"/>
  <c r="R249"/>
  <c r="P249"/>
  <c r="BK249"/>
  <c r="J249"/>
  <c r="BE249"/>
  <c r="BI248"/>
  <c r="BH248"/>
  <c r="BG248"/>
  <c r="BF248"/>
  <c r="T248"/>
  <c r="T247"/>
  <c r="R248"/>
  <c r="R247"/>
  <c r="P248"/>
  <c r="P247"/>
  <c r="BK248"/>
  <c r="BK247"/>
  <c r="J247"/>
  <c r="J248"/>
  <c r="BE248"/>
  <c r="J72"/>
  <c r="BI245"/>
  <c r="BH245"/>
  <c r="BG245"/>
  <c r="BF245"/>
  <c r="T245"/>
  <c r="R245"/>
  <c r="P245"/>
  <c r="BK245"/>
  <c r="J245"/>
  <c r="BE245"/>
  <c r="BI243"/>
  <c r="BH243"/>
  <c r="BG243"/>
  <c r="BF243"/>
  <c r="T243"/>
  <c r="R243"/>
  <c r="P243"/>
  <c r="BK243"/>
  <c r="J243"/>
  <c r="BE243"/>
  <c r="BI241"/>
  <c r="BH241"/>
  <c r="BG241"/>
  <c r="BF241"/>
  <c r="T241"/>
  <c r="R241"/>
  <c r="P241"/>
  <c r="BK241"/>
  <c r="J241"/>
  <c r="BE241"/>
  <c r="BI239"/>
  <c r="BH239"/>
  <c r="BG239"/>
  <c r="BF239"/>
  <c r="T239"/>
  <c r="R239"/>
  <c r="P239"/>
  <c r="BK239"/>
  <c r="J239"/>
  <c r="BE239"/>
  <c r="BI237"/>
  <c r="BH237"/>
  <c r="BG237"/>
  <c r="BF237"/>
  <c r="T237"/>
  <c r="R237"/>
  <c r="P237"/>
  <c r="BK237"/>
  <c r="J237"/>
  <c r="BE237"/>
  <c r="BI235"/>
  <c r="BH235"/>
  <c r="BG235"/>
  <c r="BF235"/>
  <c r="T235"/>
  <c r="R235"/>
  <c r="P235"/>
  <c r="BK235"/>
  <c r="J235"/>
  <c r="BE235"/>
  <c r="BI233"/>
  <c r="BH233"/>
  <c r="BG233"/>
  <c r="BF233"/>
  <c r="T233"/>
  <c r="R233"/>
  <c r="P233"/>
  <c r="BK233"/>
  <c r="J233"/>
  <c r="BE233"/>
  <c r="BI231"/>
  <c r="BH231"/>
  <c r="BG231"/>
  <c r="BF231"/>
  <c r="T231"/>
  <c r="R231"/>
  <c r="P231"/>
  <c r="BK231"/>
  <c r="J231"/>
  <c r="BE231"/>
  <c r="BI229"/>
  <c r="BH229"/>
  <c r="BG229"/>
  <c r="BF229"/>
  <c r="T229"/>
  <c r="R229"/>
  <c r="P229"/>
  <c r="BK229"/>
  <c r="J229"/>
  <c r="BE229"/>
  <c r="BI227"/>
  <c r="BH227"/>
  <c r="BG227"/>
  <c r="BF227"/>
  <c r="T227"/>
  <c r="R227"/>
  <c r="P227"/>
  <c r="BK227"/>
  <c r="J227"/>
  <c r="BE227"/>
  <c r="BI225"/>
  <c r="BH225"/>
  <c r="BG225"/>
  <c r="BF225"/>
  <c r="T225"/>
  <c r="R225"/>
  <c r="P225"/>
  <c r="BK225"/>
  <c r="J225"/>
  <c r="BE225"/>
  <c r="BI223"/>
  <c r="BH223"/>
  <c r="BG223"/>
  <c r="BF223"/>
  <c r="T223"/>
  <c r="R223"/>
  <c r="P223"/>
  <c r="BK223"/>
  <c r="J223"/>
  <c r="BE223"/>
  <c r="BI221"/>
  <c r="BH221"/>
  <c r="BG221"/>
  <c r="BF221"/>
  <c r="T221"/>
  <c r="R221"/>
  <c r="P221"/>
  <c r="BK221"/>
  <c r="J221"/>
  <c r="BE221"/>
  <c r="BI219"/>
  <c r="BH219"/>
  <c r="BG219"/>
  <c r="BF219"/>
  <c r="T219"/>
  <c r="R219"/>
  <c r="P219"/>
  <c r="BK219"/>
  <c r="J219"/>
  <c r="BE219"/>
  <c r="BI217"/>
  <c r="BH217"/>
  <c r="BG217"/>
  <c r="BF217"/>
  <c r="T217"/>
  <c r="R217"/>
  <c r="P217"/>
  <c r="BK217"/>
  <c r="J217"/>
  <c r="BE217"/>
  <c r="BI215"/>
  <c r="BH215"/>
  <c r="BG215"/>
  <c r="BF215"/>
  <c r="T215"/>
  <c r="T214"/>
  <c r="R215"/>
  <c r="R214"/>
  <c r="P215"/>
  <c r="P214"/>
  <c r="BK215"/>
  <c r="BK214"/>
  <c r="J214"/>
  <c r="J215"/>
  <c r="BE215"/>
  <c r="J71"/>
  <c r="BI213"/>
  <c r="BH213"/>
  <c r="BG213"/>
  <c r="BF213"/>
  <c r="T213"/>
  <c r="R213"/>
  <c r="P213"/>
  <c r="BK213"/>
  <c r="J213"/>
  <c r="BE213"/>
  <c r="BI212"/>
  <c r="BH212"/>
  <c r="BG212"/>
  <c r="BF212"/>
  <c r="T212"/>
  <c r="R212"/>
  <c r="P212"/>
  <c r="BK212"/>
  <c r="J212"/>
  <c r="BE212"/>
  <c r="BI211"/>
  <c r="BH211"/>
  <c r="BG211"/>
  <c r="BF211"/>
  <c r="T211"/>
  <c r="R211"/>
  <c r="P211"/>
  <c r="BK211"/>
  <c r="J211"/>
  <c r="BE211"/>
  <c r="BI210"/>
  <c r="BH210"/>
  <c r="BG210"/>
  <c r="BF210"/>
  <c r="T210"/>
  <c r="R210"/>
  <c r="P210"/>
  <c r="BK210"/>
  <c r="J210"/>
  <c r="BE210"/>
  <c r="BI209"/>
  <c r="BH209"/>
  <c r="BG209"/>
  <c r="BF209"/>
  <c r="T209"/>
  <c r="R209"/>
  <c r="P209"/>
  <c r="BK209"/>
  <c r="J209"/>
  <c r="BE209"/>
  <c r="BI208"/>
  <c r="BH208"/>
  <c r="BG208"/>
  <c r="BF208"/>
  <c r="T208"/>
  <c r="R208"/>
  <c r="P208"/>
  <c r="BK208"/>
  <c r="J208"/>
  <c r="BE208"/>
  <c r="BI207"/>
  <c r="BH207"/>
  <c r="BG207"/>
  <c r="BF207"/>
  <c r="T207"/>
  <c r="R207"/>
  <c r="P207"/>
  <c r="BK207"/>
  <c r="J207"/>
  <c r="BE207"/>
  <c r="BI206"/>
  <c r="BH206"/>
  <c r="BG206"/>
  <c r="BF206"/>
  <c r="T206"/>
  <c r="R206"/>
  <c r="P206"/>
  <c r="BK206"/>
  <c r="J206"/>
  <c r="BE206"/>
  <c r="BI205"/>
  <c r="BH205"/>
  <c r="BG205"/>
  <c r="BF205"/>
  <c r="T205"/>
  <c r="R205"/>
  <c r="P205"/>
  <c r="BK205"/>
  <c r="J205"/>
  <c r="BE205"/>
  <c r="BI204"/>
  <c r="BH204"/>
  <c r="BG204"/>
  <c r="BF204"/>
  <c r="T204"/>
  <c r="R204"/>
  <c r="P204"/>
  <c r="BK204"/>
  <c r="J204"/>
  <c r="BE204"/>
  <c r="BI203"/>
  <c r="BH203"/>
  <c r="BG203"/>
  <c r="BF203"/>
  <c r="T203"/>
  <c r="R203"/>
  <c r="P203"/>
  <c r="BK203"/>
  <c r="J203"/>
  <c r="BE203"/>
  <c r="BI202"/>
  <c r="BH202"/>
  <c r="BG202"/>
  <c r="BF202"/>
  <c r="T202"/>
  <c r="R202"/>
  <c r="P202"/>
  <c r="BK202"/>
  <c r="J202"/>
  <c r="BE202"/>
  <c r="BI201"/>
  <c r="BH201"/>
  <c r="BG201"/>
  <c r="BF201"/>
  <c r="T201"/>
  <c r="R201"/>
  <c r="P201"/>
  <c r="BK201"/>
  <c r="J201"/>
  <c r="BE201"/>
  <c r="BI200"/>
  <c r="BH200"/>
  <c r="BG200"/>
  <c r="BF200"/>
  <c r="T200"/>
  <c r="T199"/>
  <c r="T198"/>
  <c r="R200"/>
  <c r="R199"/>
  <c r="R198"/>
  <c r="P200"/>
  <c r="P199"/>
  <c r="P198"/>
  <c r="BK200"/>
  <c r="BK199"/>
  <c r="J199"/>
  <c r="BK198"/>
  <c r="J198"/>
  <c r="J200"/>
  <c r="BE200"/>
  <c r="J70"/>
  <c r="J69"/>
  <c r="BI197"/>
  <c r="BH197"/>
  <c r="BG197"/>
  <c r="BF197"/>
  <c r="T197"/>
  <c r="R197"/>
  <c r="P197"/>
  <c r="BK197"/>
  <c r="J197"/>
  <c r="BE197"/>
  <c r="BI196"/>
  <c r="BH196"/>
  <c r="BG196"/>
  <c r="BF196"/>
  <c r="T196"/>
  <c r="R196"/>
  <c r="P196"/>
  <c r="BK196"/>
  <c r="J196"/>
  <c r="BE196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/>
  <c r="BI193"/>
  <c r="BH193"/>
  <c r="BG193"/>
  <c r="BF193"/>
  <c r="T193"/>
  <c r="R193"/>
  <c r="P193"/>
  <c r="BK193"/>
  <c r="J193"/>
  <c r="BE193"/>
  <c r="BI192"/>
  <c r="BH192"/>
  <c r="BG192"/>
  <c r="BF192"/>
  <c r="T192"/>
  <c r="R192"/>
  <c r="P192"/>
  <c r="BK192"/>
  <c r="J192"/>
  <c r="BE192"/>
  <c r="BI191"/>
  <c r="BH191"/>
  <c r="BG191"/>
  <c r="BF191"/>
  <c r="T191"/>
  <c r="R191"/>
  <c r="P191"/>
  <c r="BK191"/>
  <c r="J191"/>
  <c r="BE191"/>
  <c r="BI190"/>
  <c r="BH190"/>
  <c r="BG190"/>
  <c r="BF190"/>
  <c r="T190"/>
  <c r="R190"/>
  <c r="P190"/>
  <c r="BK190"/>
  <c r="J190"/>
  <c r="BE190"/>
  <c r="BI189"/>
  <c r="BH189"/>
  <c r="BG189"/>
  <c r="BF189"/>
  <c r="T189"/>
  <c r="R189"/>
  <c r="P189"/>
  <c r="BK189"/>
  <c r="J189"/>
  <c r="BE189"/>
  <c r="BI188"/>
  <c r="BH188"/>
  <c r="BG188"/>
  <c r="BF188"/>
  <c r="T188"/>
  <c r="T187"/>
  <c r="R188"/>
  <c r="R187"/>
  <c r="P188"/>
  <c r="P187"/>
  <c r="BK188"/>
  <c r="BK187"/>
  <c r="J187"/>
  <c r="J188"/>
  <c r="BE188"/>
  <c r="J68"/>
  <c r="BI186"/>
  <c r="BH186"/>
  <c r="BG186"/>
  <c r="BF186"/>
  <c r="T186"/>
  <c r="R186"/>
  <c r="P186"/>
  <c r="BK186"/>
  <c r="J186"/>
  <c r="BE186"/>
  <c r="BI185"/>
  <c r="BH185"/>
  <c r="BG185"/>
  <c r="BF185"/>
  <c r="T185"/>
  <c r="R185"/>
  <c r="P185"/>
  <c r="BK185"/>
  <c r="J185"/>
  <c r="BE185"/>
  <c r="BI184"/>
  <c r="BH184"/>
  <c r="BG184"/>
  <c r="BF184"/>
  <c r="T184"/>
  <c r="R184"/>
  <c r="P184"/>
  <c r="BK184"/>
  <c r="J184"/>
  <c r="BE184"/>
  <c r="BI183"/>
  <c r="BH183"/>
  <c r="BG183"/>
  <c r="BF183"/>
  <c r="T183"/>
  <c r="R183"/>
  <c r="P183"/>
  <c r="BK183"/>
  <c r="J183"/>
  <c r="BE183"/>
  <c r="BI182"/>
  <c r="BH182"/>
  <c r="BG182"/>
  <c r="BF182"/>
  <c r="T182"/>
  <c r="R182"/>
  <c r="P182"/>
  <c r="BK182"/>
  <c r="J182"/>
  <c r="BE182"/>
  <c r="BI181"/>
  <c r="BH181"/>
  <c r="BG181"/>
  <c r="BF181"/>
  <c r="T181"/>
  <c r="R181"/>
  <c r="P181"/>
  <c r="BK181"/>
  <c r="J181"/>
  <c r="BE181"/>
  <c r="BI180"/>
  <c r="BH180"/>
  <c r="BG180"/>
  <c r="BF180"/>
  <c r="T180"/>
  <c r="R180"/>
  <c r="P180"/>
  <c r="BK180"/>
  <c r="J180"/>
  <c r="BE180"/>
  <c r="BI179"/>
  <c r="BH179"/>
  <c r="BG179"/>
  <c r="BF179"/>
  <c r="T179"/>
  <c r="R179"/>
  <c r="P179"/>
  <c r="BK179"/>
  <c r="J179"/>
  <c r="BE179"/>
  <c r="BI178"/>
  <c r="BH178"/>
  <c r="BG178"/>
  <c r="BF178"/>
  <c r="T178"/>
  <c r="R178"/>
  <c r="P178"/>
  <c r="BK178"/>
  <c r="J178"/>
  <c r="BE178"/>
  <c r="BI177"/>
  <c r="BH177"/>
  <c r="BG177"/>
  <c r="BF177"/>
  <c r="T177"/>
  <c r="R177"/>
  <c r="P177"/>
  <c r="BK177"/>
  <c r="J177"/>
  <c r="BE177"/>
  <c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4"/>
  <c r="BH174"/>
  <c r="BG174"/>
  <c r="BF174"/>
  <c r="T174"/>
  <c r="R174"/>
  <c r="P174"/>
  <c r="BK174"/>
  <c r="J174"/>
  <c r="BE174"/>
  <c r="BI173"/>
  <c r="BH173"/>
  <c r="BG173"/>
  <c r="BF173"/>
  <c r="T173"/>
  <c r="T172"/>
  <c r="R173"/>
  <c r="R172"/>
  <c r="P173"/>
  <c r="P172"/>
  <c r="BK173"/>
  <c r="BK172"/>
  <c r="J172"/>
  <c r="J173"/>
  <c r="BE173"/>
  <c r="J67"/>
  <c r="BI171"/>
  <c r="BH171"/>
  <c r="BG171"/>
  <c r="BF171"/>
  <c r="T171"/>
  <c r="R171"/>
  <c r="P171"/>
  <c r="BK171"/>
  <c r="J171"/>
  <c r="BE171"/>
  <c r="BI170"/>
  <c r="BH170"/>
  <c r="BG170"/>
  <c r="BF170"/>
  <c r="T170"/>
  <c r="T169"/>
  <c r="R170"/>
  <c r="R169"/>
  <c r="P170"/>
  <c r="P169"/>
  <c r="BK170"/>
  <c r="BK169"/>
  <c r="J169"/>
  <c r="J170"/>
  <c r="BE170"/>
  <c r="J66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BK165"/>
  <c r="J165"/>
  <c r="BE165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T158"/>
  <c r="R159"/>
  <c r="R158"/>
  <c r="P159"/>
  <c r="P158"/>
  <c r="BK159"/>
  <c r="BK158"/>
  <c r="J158"/>
  <c r="J159"/>
  <c r="BE159"/>
  <c r="J65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/>
  <c r="BI149"/>
  <c r="BH149"/>
  <c r="BG149"/>
  <c r="BF149"/>
  <c r="T149"/>
  <c r="R149"/>
  <c r="P149"/>
  <c r="BK149"/>
  <c r="J149"/>
  <c r="BE149"/>
  <c r="BI148"/>
  <c r="BH148"/>
  <c r="BG148"/>
  <c r="BF148"/>
  <c r="T148"/>
  <c r="R148"/>
  <c r="P148"/>
  <c r="BK148"/>
  <c r="J148"/>
  <c r="BE148"/>
  <c r="BI147"/>
  <c r="BH147"/>
  <c r="BG147"/>
  <c r="BF147"/>
  <c r="T147"/>
  <c r="T146"/>
  <c r="R147"/>
  <c r="R146"/>
  <c r="P147"/>
  <c r="P146"/>
  <c r="BK147"/>
  <c r="BK146"/>
  <c r="J146"/>
  <c r="J147"/>
  <c r="BE147"/>
  <c r="J64"/>
  <c r="BI145"/>
  <c r="BH145"/>
  <c r="BG145"/>
  <c r="BF145"/>
  <c r="T145"/>
  <c r="R145"/>
  <c r="P145"/>
  <c r="BK145"/>
  <c r="J145"/>
  <c r="BE145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T141"/>
  <c r="R142"/>
  <c r="R141"/>
  <c r="P142"/>
  <c r="P141"/>
  <c r="BK142"/>
  <c r="BK141"/>
  <c r="J141"/>
  <c r="J142"/>
  <c r="BE142"/>
  <c r="J63"/>
  <c r="BI139"/>
  <c r="BH139"/>
  <c r="BG139"/>
  <c r="BF139"/>
  <c r="T139"/>
  <c r="R139"/>
  <c r="P139"/>
  <c r="BK139"/>
  <c r="J139"/>
  <c r="BE139"/>
  <c r="BI138"/>
  <c r="BH138"/>
  <c r="BG138"/>
  <c r="BF138"/>
  <c r="T138"/>
  <c r="R138"/>
  <c r="P138"/>
  <c r="BK138"/>
  <c r="J138"/>
  <c r="BE138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4"/>
  <c r="BH134"/>
  <c r="BG134"/>
  <c r="BF134"/>
  <c r="T134"/>
  <c r="R134"/>
  <c r="P134"/>
  <c r="BK134"/>
  <c r="J134"/>
  <c r="BE134"/>
  <c r="BI133"/>
  <c r="BH133"/>
  <c r="BG133"/>
  <c r="BF133"/>
  <c r="T133"/>
  <c r="R133"/>
  <c r="P133"/>
  <c r="BK133"/>
  <c r="J133"/>
  <c r="BE133"/>
  <c r="BI132"/>
  <c r="BH132"/>
  <c r="BG132"/>
  <c r="BF132"/>
  <c r="T132"/>
  <c r="R132"/>
  <c r="P132"/>
  <c r="BK132"/>
  <c r="J132"/>
  <c r="BE132"/>
  <c r="BI131"/>
  <c r="BH131"/>
  <c r="BG131"/>
  <c r="BF131"/>
  <c r="T131"/>
  <c r="R131"/>
  <c r="P131"/>
  <c r="BK131"/>
  <c r="J131"/>
  <c r="BE131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20"/>
  <c r="BH120"/>
  <c r="BG120"/>
  <c r="BF120"/>
  <c r="T120"/>
  <c r="R120"/>
  <c r="P120"/>
  <c r="BK120"/>
  <c r="J120"/>
  <c r="BE120"/>
  <c r="BI119"/>
  <c r="BH119"/>
  <c r="BG119"/>
  <c r="BF119"/>
  <c r="T119"/>
  <c r="R119"/>
  <c r="P119"/>
  <c r="BK119"/>
  <c r="J119"/>
  <c r="BE119"/>
  <c r="BI118"/>
  <c r="BH118"/>
  <c r="BG118"/>
  <c r="BF118"/>
  <c r="T118"/>
  <c r="R118"/>
  <c r="P118"/>
  <c r="BK118"/>
  <c r="J118"/>
  <c r="BE118"/>
  <c r="BI117"/>
  <c r="BH117"/>
  <c r="BG117"/>
  <c r="BF117"/>
  <c r="T117"/>
  <c r="R117"/>
  <c r="P117"/>
  <c r="BK117"/>
  <c r="J117"/>
  <c r="BE117"/>
  <c r="BI116"/>
  <c r="BH116"/>
  <c r="BG116"/>
  <c r="BF116"/>
  <c r="T116"/>
  <c r="R116"/>
  <c r="P116"/>
  <c r="BK116"/>
  <c r="J116"/>
  <c r="BE116"/>
  <c r="BI115"/>
  <c r="BH115"/>
  <c r="BG115"/>
  <c r="BF115"/>
  <c r="T115"/>
  <c r="R115"/>
  <c r="P115"/>
  <c r="BK115"/>
  <c r="J115"/>
  <c r="BE115"/>
  <c r="BI111"/>
  <c r="BH111"/>
  <c r="BG111"/>
  <c r="BF111"/>
  <c r="T111"/>
  <c r="R111"/>
  <c r="P111"/>
  <c r="BK111"/>
  <c r="J111"/>
  <c r="BE111"/>
  <c r="BI110"/>
  <c r="BH110"/>
  <c r="BG110"/>
  <c r="BF110"/>
  <c r="T110"/>
  <c r="R110"/>
  <c r="P110"/>
  <c r="BK110"/>
  <c r="J110"/>
  <c r="BE110"/>
  <c r="BI106"/>
  <c r="BH106"/>
  <c r="BG106"/>
  <c r="BF106"/>
  <c r="T106"/>
  <c r="R106"/>
  <c r="P106"/>
  <c r="BK106"/>
  <c r="J106"/>
  <c r="BE106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7"/>
  <c r="F36"/>
  <c i="1" r="BD53"/>
  <c i="2" r="BH97"/>
  <c r="F35"/>
  <c i="1" r="BC53"/>
  <c i="2" r="BG97"/>
  <c r="F34"/>
  <c i="1" r="BB53"/>
  <c i="2" r="BF97"/>
  <c r="J33"/>
  <c i="1" r="AW53"/>
  <c i="2" r="F33"/>
  <c i="1" r="BA53"/>
  <c i="2" r="T97"/>
  <c r="T96"/>
  <c r="T95"/>
  <c r="T94"/>
  <c r="R97"/>
  <c r="R96"/>
  <c r="R95"/>
  <c r="R94"/>
  <c r="P97"/>
  <c r="P96"/>
  <c r="P95"/>
  <c r="P94"/>
  <c i="1" r="AU53"/>
  <c i="2" r="BK97"/>
  <c r="BK96"/>
  <c r="J96"/>
  <c r="BK95"/>
  <c r="J95"/>
  <c r="BK94"/>
  <c r="J94"/>
  <c r="J60"/>
  <c r="J29"/>
  <c i="1" r="AG53"/>
  <c i="2" r="J97"/>
  <c r="BE97"/>
  <c r="J32"/>
  <c i="1" r="AV53"/>
  <c i="2" r="F32"/>
  <c i="1" r="AZ53"/>
  <c i="2" r="J62"/>
  <c r="J61"/>
  <c r="J90"/>
  <c r="F88"/>
  <c r="E86"/>
  <c r="J55"/>
  <c r="F53"/>
  <c r="E51"/>
  <c r="J38"/>
  <c r="J20"/>
  <c r="E20"/>
  <c r="F91"/>
  <c r="F56"/>
  <c r="J19"/>
  <c r="J17"/>
  <c r="E17"/>
  <c r="F90"/>
  <c r="F55"/>
  <c r="J16"/>
  <c r="J14"/>
  <c r="J88"/>
  <c r="J53"/>
  <c r="E7"/>
  <c r="E82"/>
  <c r="E47"/>
  <c i="1" r="BD52"/>
  <c r="BC52"/>
  <c r="BB52"/>
  <c r="BA52"/>
  <c r="AZ52"/>
  <c r="AY52"/>
  <c r="AX52"/>
  <c r="AW52"/>
  <c r="AV52"/>
  <c r="AU52"/>
  <c r="AT52"/>
  <c r="AS52"/>
  <c r="AG52"/>
  <c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3"/>
  <c r="AN53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<sst xmlns="http://schemas.openxmlformats.org/spreadsheetml/2006/main">
  <si>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</si>
  <si>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</si>
  <si>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</si>
  <si>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</si>
  <si>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</si>
  <si>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</si>
  <si>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</si>
  <si>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{a0fa84ce-4935-48ea-b7a8-a6602f65235c}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</si>
  <si>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</si>
  <si>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</si>
  <si>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</si>
  <si>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</si>
  <si>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</si>
  <si>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</si>
  <si>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</si>
  <si>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</si>
  <si>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2018_001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</si>
  <si>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</si>
  <si>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</si>
  <si>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Tovéř - Stavební úpravy a nástavba budovy MŠ Tovéř</t>
  </si>
  <si>
    <t>KSO:</t>
  </si>
  <si>
    <t>801 31 15</t>
  </si>
  <si>
    <t>CC-CZ:</t>
  </si>
  <si>
    <t/>
  </si>
  <si>
    <t>Místo:</t>
  </si>
  <si>
    <t>Tovéř</t>
  </si>
  <si>
    <t>Datum:</t>
  </si>
  <si>
    <t>7. 1. 2018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</si>
  <si>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</si>
  <si>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</si>
  <si>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</si>
  <si>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</si>
  <si>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</si>
  <si>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</si>
  <si>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</si>
  <si>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64634752</t>
  </si>
  <si>
    <t>Petr Vodáček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</si>
  <si>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</si>
  <si>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</si>
  <si>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</si>
  <si>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</si>
  <si>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</si>
  <si>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</si>
  <si>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</si>
  <si>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</si>
  <si>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</si>
  <si>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</si>
  <si>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</si>
  <si>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</si>
  <si>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</si>
  <si>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</si>
  <si>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</si>
  <si>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</si>
  <si>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</si>
  <si>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</si>
  <si>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</si>
  <si>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</si>
  <si>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</si>
  <si>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</si>
  <si>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</si>
  <si>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</si>
  <si>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</si>
  <si>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</si>
  <si>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</si>
  <si>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</si>
  <si>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</si>
  <si>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</si>
  <si>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</si>
  <si>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</si>
  <si>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</si>
  <si>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</si>
  <si>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</si>
  <si>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</si>
  <si>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</si>
  <si>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</si>
  <si>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</si>
  <si>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</si>
  <si>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</si>
  <si>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</si>
  <si>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Tovéř - Stavební úpravy a nástavba budovy MŠ Tovéř - Elektroinstalace</t>
  </si>
  <si>
    <t>STA</t>
  </si>
  <si>
    <t>1</t>
  </si>
  <si>
    <t>{d00f3274-05d5-4d9b-ab5a-f3d84de24c99}</t>
  </si>
  <si>
    <t>2</t>
  </si>
  <si>
    <t>/</t>
  </si>
  <si>
    <t>001</t>
  </si>
  <si>
    <t>Elektroinstalace a hromosvod - třída (100%)</t>
  </si>
  <si>
    <t>Soupis</t>
  </si>
  <si>
    <t>{2bf04f89-065b-46a8-9866-ecf77825dd8e}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</si>
  <si>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</si>
  <si>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</si>
  <si>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</si>
  <si>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</si>
  <si>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</si>
  <si>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</si>
  <si>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</si>
  <si>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01 - Tovéř - Stavební úpravy a nástavba budovy MŠ Tovéř - Elektroinstalace</t>
  </si>
  <si>
    <t>Soupis:</t>
  </si>
  <si>
    <t>001 - Elektroinstalace a hromosvod - třída (100%)</t>
  </si>
  <si>
    <t>REKAPITULACE ČLENĚNÍ SOUPISU PRACÍ</t>
  </si>
  <si>
    <t>Kód dílu - Popis</t>
  </si>
  <si>
    <t>Cena celkem [CZK]</t>
  </si>
  <si>
    <t>Náklady soupisu celkem</t>
  </si>
  <si>
    <t>-1</t>
  </si>
  <si>
    <t>PSV - Práce a dodávky PSV</t>
  </si>
  <si>
    <t xml:space="preserve">    741 - Elektroinstalace - silnoproud</t>
  </si>
  <si>
    <t xml:space="preserve">    742 - Elektromontáže - rozvodný systém</t>
  </si>
  <si>
    <t xml:space="preserve">    743 - Elektromontáže - hrubá montáž</t>
  </si>
  <si>
    <t xml:space="preserve">    744 - Elektromontáže - rozvody vodičů měděných</t>
  </si>
  <si>
    <t xml:space="preserve">    746 - Elektromontáže - soubory pro vodiče</t>
  </si>
  <si>
    <t xml:space="preserve">    747 - Elektromontáže - kompletace rozvodů</t>
  </si>
  <si>
    <t xml:space="preserve">    748 - Elektromontáže - osvětlovací zařízení a svítidla</t>
  </si>
  <si>
    <t>M - Práce a dodávky M</t>
  </si>
  <si>
    <t xml:space="preserve">    22-M - Montáže slaboproudých zařízení</t>
  </si>
  <si>
    <t xml:space="preserve">    46-M - Zemní práce při extr.mont.pracích</t>
  </si>
  <si>
    <t>HZS - Hodinové zúčtovací sazby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</si>
  <si>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</si>
  <si>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</si>
  <si>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</si>
  <si>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</si>
  <si>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</si>
  <si>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</si>
  <si>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</si>
  <si>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</si>
  <si>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</si>
  <si>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</si>
  <si>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</si>
  <si>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</si>
  <si>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</si>
  <si>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</si>
  <si>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PSV</t>
  </si>
  <si>
    <t>Práce a dodávky PSV</t>
  </si>
  <si>
    <t>ROZPOCET</t>
  </si>
  <si>
    <t>741</t>
  </si>
  <si>
    <t>Elektroinstalace - silnoproud</t>
  </si>
  <si>
    <t>190</t>
  </si>
  <si>
    <t>K</t>
  </si>
  <si>
    <t>741110061</t>
  </si>
  <si>
    <t>Montáž trubek elektroinstalačních s nasunutím nebo našroubováním do krabic plastových ohebných, uložených pod omítku, vnější D přes 11 do 23 mm</t>
  </si>
  <si>
    <t>m</t>
  </si>
  <si>
    <t>CS ÚRS 2017 02</t>
  </si>
  <si>
    <t>16</t>
  </si>
  <si>
    <t>1508071224</t>
  </si>
  <si>
    <t>187</t>
  </si>
  <si>
    <t>M</t>
  </si>
  <si>
    <t>345710620</t>
  </si>
  <si>
    <t>trubka elektroinstalační ohebná z PVC (ČSN)2316</t>
  </si>
  <si>
    <t>32</t>
  </si>
  <si>
    <t>979206557</t>
  </si>
  <si>
    <t>188</t>
  </si>
  <si>
    <t>741110062</t>
  </si>
  <si>
    <t>Montáž trubek elektroinstalačních s nasunutím nebo našroubováním do krabic plastových ohebných, uložených pod omítku, vnější D přes 23 do 35 mm</t>
  </si>
  <si>
    <t>-1705607435</t>
  </si>
  <si>
    <t>189</t>
  </si>
  <si>
    <t>345710630</t>
  </si>
  <si>
    <t>trubka elektroinstalační ohebná z PVC (ČSN) 2323</t>
  </si>
  <si>
    <t>-636976953</t>
  </si>
  <si>
    <t>8</t>
  </si>
  <si>
    <t>741124731</t>
  </si>
  <si>
    <t>Montáž kabelů měděných ovládacích bez ukončení uložených pevně stíněných ovládacích s plným jádrem (JYTY) počtu a průměru žil 2 až 19x0,8 mm2</t>
  </si>
  <si>
    <t>351714462</t>
  </si>
  <si>
    <t>184</t>
  </si>
  <si>
    <t>10.049.249</t>
  </si>
  <si>
    <t xml:space="preserve">Kabely a vodiče a příslušenství Kabely a vodiče Datové kabely UTP 4x2x0,5 cat.5e drát bal.305m </t>
  </si>
  <si>
    <t>-468131551</t>
  </si>
  <si>
    <t>144</t>
  </si>
  <si>
    <t>741410021</t>
  </si>
  <si>
    <t>Montáž uzemňovacího vedení s upevněním, propojením a připojením pomocí svorek v zemi s izolací spojů pásku průřezu do 120 mm2 v městské zástavbě</t>
  </si>
  <si>
    <t>1867885333</t>
  </si>
  <si>
    <t>145</t>
  </si>
  <si>
    <t>10.074.580</t>
  </si>
  <si>
    <t>Ochrana před bleskem a přepětím Ochrana před bleskem a přepětím Pásek zemnící pro hromosvod Pásek pozink. FeZn 30x4</t>
  </si>
  <si>
    <t>KG</t>
  </si>
  <si>
    <t>269418686</t>
  </si>
  <si>
    <t>146</t>
  </si>
  <si>
    <t>741410041</t>
  </si>
  <si>
    <t>Montáž uzemňovacího vedení s upevněním, propojením a připojením pomocí svorek v zemi s izolací spojů drátu nebo lana D do 10 mm v městské zástavbě</t>
  </si>
  <si>
    <t>462419046</t>
  </si>
  <si>
    <t>147</t>
  </si>
  <si>
    <t>10.577.458</t>
  </si>
  <si>
    <t>Dráty zemnící pro hromosvod Drát uzem. FeZn pozink. pr.10</t>
  </si>
  <si>
    <t>724041147</t>
  </si>
  <si>
    <t>VV</t>
  </si>
  <si>
    <t>"1m=0,62kg</t>
  </si>
  <si>
    <t>16*0,62</t>
  </si>
  <si>
    <t>Součet</t>
  </si>
  <si>
    <t>4</t>
  </si>
  <si>
    <t>148</t>
  </si>
  <si>
    <t>741420001</t>
  </si>
  <si>
    <t>Montáž hromosvodného vedení svodových drátů nebo lan s podpěrami, D do 10 mm</t>
  </si>
  <si>
    <t>-1332755864</t>
  </si>
  <si>
    <t>149</t>
  </si>
  <si>
    <t>10.608.291</t>
  </si>
  <si>
    <t>Ochrana před bleskem a přepětím Ochrana před bleskem a přepětím Dráty zemnící pro hromosvod Drát uzem. AL pr.8 AlMgSi měkký</t>
  </si>
  <si>
    <t>231520729</t>
  </si>
  <si>
    <t>"1m=0,135kg</t>
  </si>
  <si>
    <t>65*0,135</t>
  </si>
  <si>
    <t>150</t>
  </si>
  <si>
    <t>10.046.510</t>
  </si>
  <si>
    <t>Ochrana před bleskem a přepětím Ochrana před bleskem a přepětím Držáky vodičů hromosvodu Podpěra PV 21c plast základna kulatá</t>
  </si>
  <si>
    <t>KS</t>
  </si>
  <si>
    <t>-1948941553</t>
  </si>
  <si>
    <t>151</t>
  </si>
  <si>
    <t>1232171</t>
  </si>
  <si>
    <t>Hromosvody NASTAVEC PV 21c</t>
  </si>
  <si>
    <t>1760196562</t>
  </si>
  <si>
    <t>152</t>
  </si>
  <si>
    <t>1232172</t>
  </si>
  <si>
    <t>Hromosvody VICKO PV 21c</t>
  </si>
  <si>
    <t>-119667795</t>
  </si>
  <si>
    <t>153</t>
  </si>
  <si>
    <t>10.046.512</t>
  </si>
  <si>
    <t xml:space="preserve">Držáky vodičů hromosvodu Podpěra PV  1p 55</t>
  </si>
  <si>
    <t>-692393114</t>
  </si>
  <si>
    <t>154</t>
  </si>
  <si>
    <t>10.068.811</t>
  </si>
  <si>
    <t>Ochrana před bleskem a přepětím Ochrana před bleskem a přepětím Spojky pro hromosvod Svorka SUa FeZn</t>
  </si>
  <si>
    <t>-867178402</t>
  </si>
  <si>
    <t>155</t>
  </si>
  <si>
    <t>10.046.542</t>
  </si>
  <si>
    <t>Ochrana před bleskem a přepětím Ochrana před bleskem a přepětím Držáky vodičů hromosvodu Svorka ST 10 nerez uni</t>
  </si>
  <si>
    <t>2008469059</t>
  </si>
  <si>
    <t>156</t>
  </si>
  <si>
    <t>741420021</t>
  </si>
  <si>
    <t>Montáž hromosvodného vedení svorek se 2 šrouby</t>
  </si>
  <si>
    <t>kus</t>
  </si>
  <si>
    <t>-354706323</t>
  </si>
  <si>
    <t>157</t>
  </si>
  <si>
    <t>10.046.562</t>
  </si>
  <si>
    <t>Ochrana před bleskem a přepětím Ochrana před bleskem a přepětím Svorky pro připojení hromosvodu Svorka SR 3a - litinová</t>
  </si>
  <si>
    <t>1636446743</t>
  </si>
  <si>
    <t>158</t>
  </si>
  <si>
    <t>-384087060</t>
  </si>
  <si>
    <t>159</t>
  </si>
  <si>
    <t>10.046.569</t>
  </si>
  <si>
    <t>Ochrana před bleskem a přepětím Ochrana před bleskem a přepětím Svorky pro připojení hromosvodu Svorka SO a</t>
  </si>
  <si>
    <t>-239554986</t>
  </si>
  <si>
    <t>160</t>
  </si>
  <si>
    <t>741420022</t>
  </si>
  <si>
    <t>Montáž hromosvodného vedení svorek se 3 a více šrouby</t>
  </si>
  <si>
    <t>-780389556</t>
  </si>
  <si>
    <t>161</t>
  </si>
  <si>
    <t>10.046.740</t>
  </si>
  <si>
    <t>Ochrana před bleskem a přepětím Ochrana před bleskem a přepětím Svorky pro připojení hromosvodu Svorka SR 2b</t>
  </si>
  <si>
    <t>-1164734963</t>
  </si>
  <si>
    <t>162</t>
  </si>
  <si>
    <t>10.046.495</t>
  </si>
  <si>
    <t>Ochrana před bleskem a přepětím Ochrana před bleskem a přepětím Spojky pro hromosvod Svorka SZ - litina</t>
  </si>
  <si>
    <t>193296079</t>
  </si>
  <si>
    <t>169</t>
  </si>
  <si>
    <t>10.046.500</t>
  </si>
  <si>
    <t>Ochrana před bleskem a přepětím Ochrana před bleskem a přepětím Spojky pro hromosvod Svorka SJ01</t>
  </si>
  <si>
    <t>1487889281</t>
  </si>
  <si>
    <t>174</t>
  </si>
  <si>
    <t>10.046.539</t>
  </si>
  <si>
    <t>Ochrana před bleskem a přepětím Ochrana před bleskem a přepětím Spojky pro hromosvod Svorka SJ02b</t>
  </si>
  <si>
    <t>-92359354</t>
  </si>
  <si>
    <t>163</t>
  </si>
  <si>
    <t>741420051</t>
  </si>
  <si>
    <t>Montáž hromosvodného vedení ochranných prvků úhelníků nebo trubek s držáky do zdiva</t>
  </si>
  <si>
    <t>-931905492</t>
  </si>
  <si>
    <t>164</t>
  </si>
  <si>
    <t>10.068.530</t>
  </si>
  <si>
    <t>Ochrana před bleskem a přepětím Ochrana před bleskem a přepětím Příslušenství pro uzemnění a ochranu před bleskem Trubka ochranná OT 1,7 FeZn pr.19</t>
  </si>
  <si>
    <t>-689974060</t>
  </si>
  <si>
    <t>165</t>
  </si>
  <si>
    <t>10.063.931</t>
  </si>
  <si>
    <t>Ochrana před bleskem a přepětím Ochrana před bleskem a přepětím Podpěry hromosvodu Držák DJDp jímače a trubky do dř. 260mm</t>
  </si>
  <si>
    <t>-1411920618</t>
  </si>
  <si>
    <t>166</t>
  </si>
  <si>
    <t>741420083</t>
  </si>
  <si>
    <t>Montáž hromosvodného vedení doplňků štítků k označení svodů</t>
  </si>
  <si>
    <t>-1338935352</t>
  </si>
  <si>
    <t>167</t>
  </si>
  <si>
    <t>354421100</t>
  </si>
  <si>
    <t xml:space="preserve">Součásti pro hromosvody a uzemňování štítek plastový čísla svodů  3 /VS010/</t>
  </si>
  <si>
    <t>1153784861</t>
  </si>
  <si>
    <t>171</t>
  </si>
  <si>
    <t>741430004</t>
  </si>
  <si>
    <t>Montáž jímacích tyčí délky do 3 m, na střešní hřeben</t>
  </si>
  <si>
    <t>-261351755</t>
  </si>
  <si>
    <t>170</t>
  </si>
  <si>
    <t>10.882.727</t>
  </si>
  <si>
    <t>Ochrana před bleskem a přepětím Ochrana před bleskem a přepětím Jímače hromosvodu Tyč JR 2,0 ALMgSi 18/10 trub. jímací</t>
  </si>
  <si>
    <t>584353833</t>
  </si>
  <si>
    <t>172</t>
  </si>
  <si>
    <t>741440031</t>
  </si>
  <si>
    <t>Montáž zemnicích desek a tyčí s připojením na svodové nebo uzemňovací vedení bez příslušenství tyčí, délky do 2 m</t>
  </si>
  <si>
    <t>1501372880</t>
  </si>
  <si>
    <t>173</t>
  </si>
  <si>
    <t>10.046.508</t>
  </si>
  <si>
    <t>Ochrana před bleskem a přepětím Ochrana před bleskem a přepětím Zemnící tyče Tyč ZT 2,0 (2000 plná) zemnící</t>
  </si>
  <si>
    <t>864241033</t>
  </si>
  <si>
    <t>201</t>
  </si>
  <si>
    <t>741810002</t>
  </si>
  <si>
    <t>Zkoušky a prohlídky elektrických rozvodů a zařízení celková prohlídka a vyhotovení revizní zprávy pro objem montážních prací přes 100 do 500 tis. Kč</t>
  </si>
  <si>
    <t>1503505364</t>
  </si>
  <si>
    <t>PSC</t>
  </si>
  <si>
    <t xml:space="preserve">Poznámka k souboru cen:_x000d_
1. Ceny -0001 až -0011 jsou určeny pro objem montážních prací včetně všech nákladů. </t>
  </si>
  <si>
    <t>742</t>
  </si>
  <si>
    <t>Elektromontáže - rozvodný systém</t>
  </si>
  <si>
    <t>742111200</t>
  </si>
  <si>
    <t>Montáž rozvodnic oceloplechových nebo plastových bez zapojení vodičů běžných, hmotnosti do 50 kg</t>
  </si>
  <si>
    <t>48843062</t>
  </si>
  <si>
    <t>18</t>
  </si>
  <si>
    <t>357131121-R</t>
  </si>
  <si>
    <t>Rozvaděč R2 - dle přílohy D.1.4.07</t>
  </si>
  <si>
    <t>1061095357</t>
  </si>
  <si>
    <t>749212221</t>
  </si>
  <si>
    <t>Montáž a zhotovení ohnivzdorných konstrukcí pro elektrozařízení přepážek (ucpávek) z desek nebo vyztužených omítek silikátových s výplní ve stěnovém průchodu, tl. do 150 mm</t>
  </si>
  <si>
    <t>m2</t>
  </si>
  <si>
    <t>-1642628556</t>
  </si>
  <si>
    <t>22</t>
  </si>
  <si>
    <t>10.641.847</t>
  </si>
  <si>
    <t>Systémy s požární odolností Požární bariéry FBA-SP Protipožární stěrková hmota</t>
  </si>
  <si>
    <t>76579799</t>
  </si>
  <si>
    <t>743</t>
  </si>
  <si>
    <t>Elektromontáže - hrubá montáž</t>
  </si>
  <si>
    <t>25</t>
  </si>
  <si>
    <t>743112319</t>
  </si>
  <si>
    <t>Montáž trubek elektroinstalačních s nasunutím nebo našroubováním do krabic plastových ohebných, typ 14.., 23.., FFKuL, uložených pod omítku, D 48 mm</t>
  </si>
  <si>
    <t>-613729548</t>
  </si>
  <si>
    <t>26</t>
  </si>
  <si>
    <t>10.074.438</t>
  </si>
  <si>
    <t>Úložný a instalační materiál Elektroinstalační trubky/kabelové chráničky Pancéřové trubky plastové Trubka oheb.FML50 pr.50 320N š.</t>
  </si>
  <si>
    <t>-693305268</t>
  </si>
  <si>
    <t>27</t>
  </si>
  <si>
    <t>743411111</t>
  </si>
  <si>
    <t>Montáž krabic elektroinstalačních bez napojení na trubky a lišty, demontáže a montáže víčka a přístroje protahovacích nebo odbočných zapuštěných plastových kruhových, typ KU68/2-1902, KO97</t>
  </si>
  <si>
    <t>-1134175772</t>
  </si>
  <si>
    <t>28</t>
  </si>
  <si>
    <t>10.074.803</t>
  </si>
  <si>
    <t>Krabice KU 68-1903, vč. víčka a svorkovnice</t>
  </si>
  <si>
    <t>1385383917</t>
  </si>
  <si>
    <t>175</t>
  </si>
  <si>
    <t>743411311</t>
  </si>
  <si>
    <t>Montáž krabic elektroinstalačních bez napojení na trubky a lišty, demontáže a montáže víčka a přístroje protahovacích nebo odbočných nástěnných plastových kruhových, typ KU68/2-1902, KO97</t>
  </si>
  <si>
    <t>1493026686</t>
  </si>
  <si>
    <t>176</t>
  </si>
  <si>
    <t>10.078.927</t>
  </si>
  <si>
    <t>Úložný a instalační materiál Spojovací materiál Zásuvky, krabice pro montáž ve stěně / stropu Krabice KO 97/5 kruhová odb.</t>
  </si>
  <si>
    <t>2077841400</t>
  </si>
  <si>
    <t>31</t>
  </si>
  <si>
    <t>743412111</t>
  </si>
  <si>
    <t>Montáž krabic elektroinstalačních bez napojení na trubky a lišty, demontáže a montáže víčka a přístroje přístrojových zapuštěných plastových kruhových, typ KU68/2-1901, KP 68/2</t>
  </si>
  <si>
    <t>-743188222</t>
  </si>
  <si>
    <t>10.079.370</t>
  </si>
  <si>
    <t>Krabice KU 68-1901</t>
  </si>
  <si>
    <t>-166681930</t>
  </si>
  <si>
    <t>215</t>
  </si>
  <si>
    <t>743622320</t>
  </si>
  <si>
    <t>Montáž hromosvodného vedení svorek na potrubí typ "Bernard" se zhotovením pásku</t>
  </si>
  <si>
    <t>1243716050</t>
  </si>
  <si>
    <t>216</t>
  </si>
  <si>
    <t>10.076.458</t>
  </si>
  <si>
    <t>Uzemňovací upínací pásky Svorka ZSA 16 zemnící</t>
  </si>
  <si>
    <t>2012171882</t>
  </si>
  <si>
    <t>217</t>
  </si>
  <si>
    <t>10.039.111</t>
  </si>
  <si>
    <t>Pásek zemnící pro hromosvod Pásek Cu pro ZS16 (0,5m)</t>
  </si>
  <si>
    <t>765486183</t>
  </si>
  <si>
    <t>744</t>
  </si>
  <si>
    <t>Elektromontáže - rozvody vodičů měděných</t>
  </si>
  <si>
    <t>46</t>
  </si>
  <si>
    <t>744241110</t>
  </si>
  <si>
    <t>Montáž izolovaných vodičů měděných bez ukončení, uložených pevně do 1 kV sk. 1 - CSAO, CY, CYA, CYY, H05V, H07V, NYM, NYY, YY průřezu žíly 0,35 až 35 mm2</t>
  </si>
  <si>
    <t>818334709</t>
  </si>
  <si>
    <t>47</t>
  </si>
  <si>
    <t>10.048.422</t>
  </si>
  <si>
    <t>Žilové vodiče H07V-U 4 zž (CY)</t>
  </si>
  <si>
    <t>-1815752174</t>
  </si>
  <si>
    <t>48</t>
  </si>
  <si>
    <t>10.048.546</t>
  </si>
  <si>
    <t>Žilové vodiče H07V-U 6 zž (CY)</t>
  </si>
  <si>
    <t>-875718461</t>
  </si>
  <si>
    <t>50</t>
  </si>
  <si>
    <t>10.048.827</t>
  </si>
  <si>
    <t>Žilové vodiče H07V-U 16 zž (CY)</t>
  </si>
  <si>
    <t>695235306</t>
  </si>
  <si>
    <t>52</t>
  </si>
  <si>
    <t>744441100</t>
  </si>
  <si>
    <t>Montáž kabelů měděných do 1 kV bez ukončení, uložených pevně sk. 1 - CYKY, NYM, NYY, YSLY, počtu a průřezu žil 2x1,5 až 6 mm2, 3x1,5 až 6 mm2, 4x1,5 až 4 mm2, 5x1,5 až 2,5 mm2, 7x1,5 až 2,5 mm2</t>
  </si>
  <si>
    <t>-886180547</t>
  </si>
  <si>
    <t>53</t>
  </si>
  <si>
    <t>10.049.640</t>
  </si>
  <si>
    <t>Silové kabely CYKY 2O1,5 (2Ax1,5)</t>
  </si>
  <si>
    <t>1101111175</t>
  </si>
  <si>
    <t>54</t>
  </si>
  <si>
    <t>10.048.186</t>
  </si>
  <si>
    <t>Silové kabely CYKY 3O1,5 (3Ax1,5)</t>
  </si>
  <si>
    <t>-1035489076</t>
  </si>
  <si>
    <t>55</t>
  </si>
  <si>
    <t>10.051.448</t>
  </si>
  <si>
    <t xml:space="preserve">Silové kabely CYKY 3J1,5  (3Cx 1,5)</t>
  </si>
  <si>
    <t>-788680777</t>
  </si>
  <si>
    <t>56</t>
  </si>
  <si>
    <t>10.048.243</t>
  </si>
  <si>
    <t>Silové kabely CYKY 5J1,5 (5Cx1,5)</t>
  </si>
  <si>
    <t>-1000453763</t>
  </si>
  <si>
    <t>57</t>
  </si>
  <si>
    <t>10.048.482</t>
  </si>
  <si>
    <t xml:space="preserve">Silové kabely CYKY 3J2,5  (3Cx 2,5)</t>
  </si>
  <si>
    <t>-1975343799</t>
  </si>
  <si>
    <t>746</t>
  </si>
  <si>
    <t>Elektromontáže - soubory pro vodiče</t>
  </si>
  <si>
    <t>67</t>
  </si>
  <si>
    <t>746211110</t>
  </si>
  <si>
    <t>Ukončení vodičů izolovaných s označením a zapojením v rozváděči nebo na přístroji, průřezu žíly do 2,5 mm2</t>
  </si>
  <si>
    <t>1602083806</t>
  </si>
  <si>
    <t>69</t>
  </si>
  <si>
    <t>746211130</t>
  </si>
  <si>
    <t>Ukončení vodičů izolovaných s označením a zapojením v rozváděči nebo na přístroji, průřezu žíly do 6 mm2</t>
  </si>
  <si>
    <t>-238466048</t>
  </si>
  <si>
    <t>747</t>
  </si>
  <si>
    <t>Elektromontáže - kompletace rozvodů</t>
  </si>
  <si>
    <t>77</t>
  </si>
  <si>
    <t>747112011</t>
  </si>
  <si>
    <t>Montáž spínačů jedno nebo dvoupólových polozapuštěných nebo zapuštěných se zapojením vodičů bezšroubové připojení vypínačů, řazení 1-jednopólových</t>
  </si>
  <si>
    <t>741675232</t>
  </si>
  <si>
    <t>79</t>
  </si>
  <si>
    <t>10001014</t>
  </si>
  <si>
    <t>spínač jednopólový řaz. 1(6), velkoplošný, polozapuštěný, IP44, 10A 250V, šroubový, kompletní</t>
  </si>
  <si>
    <t>-780907162</t>
  </si>
  <si>
    <t>177</t>
  </si>
  <si>
    <t>747112027</t>
  </si>
  <si>
    <t>Montáž spínačů jedno nebo dvoupólových polozapuštěných nebo zapuštěných se zapojením vodičů bezšroubové připojení ovladačů, řazení 6/0So-tlačítkových přepínacích s orientační doutnavkou</t>
  </si>
  <si>
    <t>1944563141</t>
  </si>
  <si>
    <t>178</t>
  </si>
  <si>
    <t>10001009</t>
  </si>
  <si>
    <t>přepínač střídavý řaz. 6So, velkoplošný, polozapuštěný, s or. doutn., IP20, 10A 250V, bezšroubový, kompletní</t>
  </si>
  <si>
    <t>-740708084</t>
  </si>
  <si>
    <t>84</t>
  </si>
  <si>
    <t>747112031</t>
  </si>
  <si>
    <t>Montáž spínačů jedno nebo dvoupólových polozapuštěných nebo zapuštěných se zapojením vodičů bezšroubové připojení přepínačů, řazení 5-sériových</t>
  </si>
  <si>
    <t>1794238740</t>
  </si>
  <si>
    <t>85</t>
  </si>
  <si>
    <t>10001007</t>
  </si>
  <si>
    <t>přepínač sériový řaz. 5, velkoplošný, polozapuštěný, IP20, 10A 250V, bezšroubový, kompletní</t>
  </si>
  <si>
    <t>270768266</t>
  </si>
  <si>
    <t>95</t>
  </si>
  <si>
    <t>747161010</t>
  </si>
  <si>
    <t>Montáž zásuvek domovních se zapojením vodičů bezšroubové připojení polozapuštěných nebo zapuštěných 10/16 A, provedení 2P + PE</t>
  </si>
  <si>
    <t>-209894891</t>
  </si>
  <si>
    <t>96</t>
  </si>
  <si>
    <t>345551030</t>
  </si>
  <si>
    <t>zásuvka 230V 16A bílá s clonkami, polozapuštěná, IP40, bezšroub., kompletní</t>
  </si>
  <si>
    <t>506301174</t>
  </si>
  <si>
    <t>98</t>
  </si>
  <si>
    <t>747161040</t>
  </si>
  <si>
    <t>Montáž zásuvek domovních se zapojením vodičů bezšroubové připojení polozapuštěných nebo zapuštěných 10/16 A, provedení 2x (2P + PE) dvojnásobná šikmá</t>
  </si>
  <si>
    <t>1103379944</t>
  </si>
  <si>
    <t>99</t>
  </si>
  <si>
    <t>10001022</t>
  </si>
  <si>
    <t>zásuvka dvojnásobná 230V 16A bílá, s clonkami a natoč. dutinou, položapuštěná, IP40, bezšroubová, kompletn</t>
  </si>
  <si>
    <t>-1279011561</t>
  </si>
  <si>
    <t>100</t>
  </si>
  <si>
    <t>345551240</t>
  </si>
  <si>
    <t>zásuvka dvojnásobná 230V 16A bílá, s clonkami a natoč. dutinou, s přepěť. ochr., polozapuštěná, IP40, bezšroub., kompletní</t>
  </si>
  <si>
    <t>1224326960</t>
  </si>
  <si>
    <t>218</t>
  </si>
  <si>
    <t>747523410</t>
  </si>
  <si>
    <t>Připojení ventilátoru do 1,5kW</t>
  </si>
  <si>
    <t>-789087096</t>
  </si>
  <si>
    <t>104</t>
  </si>
  <si>
    <t>EKO3-R</t>
  </si>
  <si>
    <t>Likvidace demontovaného materiálu, mimo svítidel a světelných zdrojů</t>
  </si>
  <si>
    <t>-819656149</t>
  </si>
  <si>
    <t>105</t>
  </si>
  <si>
    <t>PM</t>
  </si>
  <si>
    <t>Podružný materiál, je počítán jako přirážka 3% k dodávkám a materiálu</t>
  </si>
  <si>
    <t>-303653686</t>
  </si>
  <si>
    <t>748</t>
  </si>
  <si>
    <t>Elektromontáže - osvětlovací zařízení a svítidla</t>
  </si>
  <si>
    <t>110</t>
  </si>
  <si>
    <t>748123119</t>
  </si>
  <si>
    <t>Montáž svítidel LED se zapojením vodičů bytových nebo společenských místností přisazených nástěnných panelových, obsahu přes 0,09 do 0,36 m2</t>
  </si>
  <si>
    <t>1063415203</t>
  </si>
  <si>
    <t>113</t>
  </si>
  <si>
    <t>348144342-R</t>
  </si>
  <si>
    <t>B - svítidlo zářivkové přisazené 4x14W, IP20, Tř.I, EP, ALDP lešť.opt. mřížka, vč. zdrojů (zdroj - 4xFH14W/840 G5)_x000d_</t>
  </si>
  <si>
    <t>1058246962</t>
  </si>
  <si>
    <t>114</t>
  </si>
  <si>
    <t>348144345-R</t>
  </si>
  <si>
    <t>BN - svítidlo zářivkové přisazené 4x14W, IP20, Tř.I, EP, ALDP lešť.opt. mřížka, s nouz. modulem, vč. zdrojů (zdroj - 4xFH14W/840 G5)</t>
  </si>
  <si>
    <t>-1501563186</t>
  </si>
  <si>
    <t>116</t>
  </si>
  <si>
    <t>348144355-R</t>
  </si>
  <si>
    <t>D - svítidlo zářivkové přisazené 1x40W, IP20, Tř.I, EP, kruhové, opál. kryt 490mm, (zdroj - kruhová zářivka 40W, 4000K - součást svítidla)_x000d_</t>
  </si>
  <si>
    <t>-2050159656</t>
  </si>
  <si>
    <t>117</t>
  </si>
  <si>
    <t>348144356-R</t>
  </si>
  <si>
    <t>DN - svítidlo zářivkové přisazené 1x40W, IP20, Tř.I, EP, kruhové, opál. kryt 490mm, s nouz. zdrojem 1 hod (zdroj - kruhová zářivka 40W, 4000K - součást svítidla)_x000d_</t>
  </si>
  <si>
    <t>492402296</t>
  </si>
  <si>
    <t>119</t>
  </si>
  <si>
    <t>348144361-R</t>
  </si>
  <si>
    <t>FN - svítidlo LED přisazené 12W, 1500lm, IP54, Tř.I, s nouz. modulem 1hod._x000d_</t>
  </si>
  <si>
    <t>-2142317196</t>
  </si>
  <si>
    <t>121</t>
  </si>
  <si>
    <t>348144370-R</t>
  </si>
  <si>
    <t>N - svítidlo nouzové 1W přisaz. IP42, Tř.II, akumul. zál. 1hod, piktogr., zdroj LED, 70lm</t>
  </si>
  <si>
    <t>356728023</t>
  </si>
  <si>
    <t>122</t>
  </si>
  <si>
    <t>348144371-R</t>
  </si>
  <si>
    <t>N1 -svítidlo nouzové 1W přisaz. IP65, Tř.II, akumul. zál. 1hod, piktogr., zdroj LED, 70lm, bateriový zdroj umístěn mimo svítidlo, v krabici v interiéru	</t>
  </si>
  <si>
    <t>1670540019</t>
  </si>
  <si>
    <t>124</t>
  </si>
  <si>
    <t>EKO1-R</t>
  </si>
  <si>
    <t>Recyklační příspěvek - svítidla</t>
  </si>
  <si>
    <t>ks</t>
  </si>
  <si>
    <t>-284343164</t>
  </si>
  <si>
    <t>185</t>
  </si>
  <si>
    <t>EKO2-R</t>
  </si>
  <si>
    <t>Recyklační příspěvek - světelné zdroje</t>
  </si>
  <si>
    <t>-1208969342</t>
  </si>
  <si>
    <t>Práce a dodávky M</t>
  </si>
  <si>
    <t>3</t>
  </si>
  <si>
    <t>22-M</t>
  </si>
  <si>
    <t>Montáže slaboproudých zařízení</t>
  </si>
  <si>
    <t>202</t>
  </si>
  <si>
    <t>220320306</t>
  </si>
  <si>
    <t>Montáž elektronicky ovládaného zámku do připraveného otvoru dveří, včetně zapojení přívodů a přezkoušení</t>
  </si>
  <si>
    <t>64</t>
  </si>
  <si>
    <t>-1016632140</t>
  </si>
  <si>
    <t>203</t>
  </si>
  <si>
    <t>10.041.977</t>
  </si>
  <si>
    <t>Elektrické otvírače dveří Zámek 12V standartní</t>
  </si>
  <si>
    <t>256</t>
  </si>
  <si>
    <t>2139012194</t>
  </si>
  <si>
    <t>191</t>
  </si>
  <si>
    <t>220331002</t>
  </si>
  <si>
    <t>Montáž součástí pro EPS hlásiče, tlačítka, sirény nebo majáku</t>
  </si>
  <si>
    <t>-715062608</t>
  </si>
  <si>
    <t>192</t>
  </si>
  <si>
    <t>10.675.489</t>
  </si>
  <si>
    <t>Domovní spínače a zásuvky Domovní spínače a zásuvky Příslušenství pro kouřové detektory Alarm 85dB kouřový bílý vč. bat. 9V</t>
  </si>
  <si>
    <t>-481327279</t>
  </si>
  <si>
    <t>207</t>
  </si>
  <si>
    <t>220332002</t>
  </si>
  <si>
    <t>Montáž vest. zvonk. tabla s el. vrátným 7-tlač.</t>
  </si>
  <si>
    <t>2123423093</t>
  </si>
  <si>
    <t>208</t>
  </si>
  <si>
    <t>382261030</t>
  </si>
  <si>
    <t>modul el. vrátného</t>
  </si>
  <si>
    <t>128</t>
  </si>
  <si>
    <t>1824998827</t>
  </si>
  <si>
    <t>209</t>
  </si>
  <si>
    <t>382261031</t>
  </si>
  <si>
    <t>krabice montážní pro tlačítkové tablo domácího telefonu</t>
  </si>
  <si>
    <t>1367099406</t>
  </si>
  <si>
    <t>210</t>
  </si>
  <si>
    <t>382261032</t>
  </si>
  <si>
    <t>tlačítkový modul 4 tl. dom. telefon</t>
  </si>
  <si>
    <t>1008171185</t>
  </si>
  <si>
    <t>211</t>
  </si>
  <si>
    <t>382261033</t>
  </si>
  <si>
    <t>rámeček pro tlač. tablo dom. telef</t>
  </si>
  <si>
    <t>-349506164</t>
  </si>
  <si>
    <t>204</t>
  </si>
  <si>
    <t>220410001</t>
  </si>
  <si>
    <t>Montáž transformátoru síťového do 500 VA se zapojením a přezkoušením</t>
  </si>
  <si>
    <t>1869301380</t>
  </si>
  <si>
    <t>205</t>
  </si>
  <si>
    <t>374221010</t>
  </si>
  <si>
    <t>napáječ DT pro domácí telefon digitál 2-drát - hlavní</t>
  </si>
  <si>
    <t>271521418</t>
  </si>
  <si>
    <t>206</t>
  </si>
  <si>
    <t>374221011</t>
  </si>
  <si>
    <t>napáječ DT pro domácí telefon digitál 2-drát podružný</t>
  </si>
  <si>
    <t>-1150929695</t>
  </si>
  <si>
    <t>213</t>
  </si>
  <si>
    <t>220490022</t>
  </si>
  <si>
    <t>Montáž telefonního přístroje včetně zapojení na předem připravené přívody, přišroubování na podložku a vyzkoušení</t>
  </si>
  <si>
    <t>-1879551668</t>
  </si>
  <si>
    <t>212</t>
  </si>
  <si>
    <t>382261034</t>
  </si>
  <si>
    <t>domácí telefon 2-drát, s tlačítkem pro ovl. el. zámku</t>
  </si>
  <si>
    <t>858393570</t>
  </si>
  <si>
    <t>46-M</t>
  </si>
  <si>
    <t>Zemní práce při extr.mont.pracích</t>
  </si>
  <si>
    <t>196</t>
  </si>
  <si>
    <t>460030161</t>
  </si>
  <si>
    <t>Přípravné terénní práce odstranění podkladu nebo krytu komunikace včetně rozpojení na kusy a zarovnání styčné spáry z betonu prostého, tloušťky do 15 cm</t>
  </si>
  <si>
    <t>1167292833</t>
  </si>
  <si>
    <t xml:space="preserve">Poznámka k souboru cen:_x000d_
1. V cenách -0001 až -0007 nejsou zahrnuty náklady na odstranění kamenů, kořenů a ostatních nevhodných přimísenin, tyto práce se oceňují individuálně. 2. U cen -0021 až -0025 se u středně hustého porostu uvažuje hustota do 3 ks/m2, u hustého porostu přes 3 ks/m2. 3. U ceny -0092 se počítá první vytržený obrubník trojnásobnou délkou. </t>
  </si>
  <si>
    <t>197</t>
  </si>
  <si>
    <t>460030182</t>
  </si>
  <si>
    <t>Přípravné terénní práce řezání spár v podkladu nebo krytu betonovém, hloubky přes 10 do 15 cm</t>
  </si>
  <si>
    <t>2025501645</t>
  </si>
  <si>
    <t>198</t>
  </si>
  <si>
    <t>460050804</t>
  </si>
  <si>
    <t>Hloubení nezapažených jam ručně pro stožáry s přemístěním výkopku do vzdálenosti 3 m od okraje jámy nebo naložením na dopravní prostředek, včetně zásypu, zhutnění a urovnání povrchu ostatních typů v hornině třídy 4</t>
  </si>
  <si>
    <t>m3</t>
  </si>
  <si>
    <t>1415212904</t>
  </si>
  <si>
    <t xml:space="preserve">Poznámka k souboru cen:_x000d_
1. Ceny hloubení jam v hornině třídy 6 a 7 jsou stanoveny za použití pneumatického kladiva. </t>
  </si>
  <si>
    <t>199</t>
  </si>
  <si>
    <t>460561821</t>
  </si>
  <si>
    <t>Zásyp kabelových rýh strojně s uložením výkopku ve vrstvách včetně zhutnění a urovnání povrchu v zástavbě</t>
  </si>
  <si>
    <t>49825759</t>
  </si>
  <si>
    <t xml:space="preserve">Poznámka k souboru cen:_x000d_
1. Ceny 460 56- . . jsou určeny pro zhutněné zásypy s mírou zhutnění: a) z hornin soudržných do 100 % PS, b) z hornin nesoudržných do I(d) 0,9, c) z hornin kamenitých pro jakoukoliv míru zhutnění. 2. Je-li projektem předepsáno vyšší zhutnění, podle bodu a) a b) poznámky č 1., ocení se zásyp individuálně. 3. V cenách je započteno přemístění sypaniny ze vzdálenosti 10 m od kraje výkopu nebo zasypávaného prostoru, měřeno k těžišti skládky. 4. Míru zhutnění předepisuje projekt. </t>
  </si>
  <si>
    <t>194</t>
  </si>
  <si>
    <t>460600041</t>
  </si>
  <si>
    <t>Přemístění (odvoz) horniny, suti a vybouraných hmot svislá doprava suti a vybouraných hmot za první podlaží</t>
  </si>
  <si>
    <t>t</t>
  </si>
  <si>
    <t>-2062251294</t>
  </si>
  <si>
    <t xml:space="preserve">Poznámka k souboru cen:_x000d_
1. V cenách -0021 až -0031 nejsou započteny místní poplatky za uložení výkopku na řízenou skládku. 2. V cenách -0041 až -0071 nejsou započteny poplatky za uložení suti na řízenou skládku a recyklaci. </t>
  </si>
  <si>
    <t>195</t>
  </si>
  <si>
    <t>460600051</t>
  </si>
  <si>
    <t>Přemístění (odvoz) horniny, suti a vybouraných hmot svislá doprava suti a vybouraných hmot Příplatek k ceně za každé další podlaží</t>
  </si>
  <si>
    <t>1149155465</t>
  </si>
  <si>
    <t>125</t>
  </si>
  <si>
    <t>460600061</t>
  </si>
  <si>
    <t>Přemístění (odvoz) horniny, suti a vybouraných hmot odvoz suti a vybouraných hmot do 1 km</t>
  </si>
  <si>
    <t>2077816877</t>
  </si>
  <si>
    <t>126</t>
  </si>
  <si>
    <t>460600071</t>
  </si>
  <si>
    <t>Přemístění (odvoz) horniny, suti a vybouraných hmot odvoz suti a vybouraných hmot Příplatek k ceně za každý další i započatý 1 km</t>
  </si>
  <si>
    <t>276765087</t>
  </si>
  <si>
    <t>200</t>
  </si>
  <si>
    <t>460620013</t>
  </si>
  <si>
    <t>Úprava terénu provizorní úprava terénu včetně odkopání drobných nerovností a zásypu prohlubní se zhutněním, v hornině třídy 3</t>
  </si>
  <si>
    <t>-281833066</t>
  </si>
  <si>
    <t xml:space="preserve">Poznámka k souboru cen:_x000d_
1. V cenách -0002 až -0003 nejsou zahrnuty dodávku drnů. Tato se oceňuje ve specifikaci. 2. V cenách -0022 až -0028 nejsou zahrnuty náklady na dodávku obrubníků. Tato dodávka se oceňuje ve specifikaci. </t>
  </si>
  <si>
    <t>127</t>
  </si>
  <si>
    <t>460680161</t>
  </si>
  <si>
    <t>Vybourání otvoru ve zdivu cihelném plochy do 0,0225 m2 a tloušťky do 15 cm</t>
  </si>
  <si>
    <t>1271887893</t>
  </si>
  <si>
    <t xml:space="preserve">Poznámka k souboru cen:_x000d_
1. V cenách -0011 až -0013 nejsou započteny náklady na dodávku tvárnic. Tato dodávka se oceňuje ve specifikaci. </t>
  </si>
  <si>
    <t>460680163</t>
  </si>
  <si>
    <t>Vybourání otvoru ve zdivu cihelném plochy do 0,0225 m2 a tloušťky přes 30 do 45 cm</t>
  </si>
  <si>
    <t>120024597</t>
  </si>
  <si>
    <t>130</t>
  </si>
  <si>
    <t>460680402</t>
  </si>
  <si>
    <t>Vysekání kapes nebo výklenků ve zdivu z lehkých betonů, dutých cihel nebo tvárnic pro osazení špalíků, kotevních prvků nebo krabic, velikosti 10x10x8 cm</t>
  </si>
  <si>
    <t>1404208722</t>
  </si>
  <si>
    <t>131</t>
  </si>
  <si>
    <t>460680403</t>
  </si>
  <si>
    <t>Vysekání kapes nebo výklenků ve zdivu z lehkých betonů, dutých cihel nebo tvárnic pro osazení špalíků, kotevních prvků nebo krabic, velikosti 15x15x10 cm</t>
  </si>
  <si>
    <t>-852145681</t>
  </si>
  <si>
    <t>132</t>
  </si>
  <si>
    <t>460680593</t>
  </si>
  <si>
    <t>Vysekání rýh pro montáž trubek a kabelů v cihelných zdech hloubky přes 3 do 5 cm a šířky přes 5 do 7 cm</t>
  </si>
  <si>
    <t>1744650333</t>
  </si>
  <si>
    <t>134</t>
  </si>
  <si>
    <t>460680611</t>
  </si>
  <si>
    <t>Vysekání rýh pro montáž trubek a kabelů v omítce vápenné nebo vápenocementové stěn, šířky rýhy do 3 cm</t>
  </si>
  <si>
    <t>1849687991</t>
  </si>
  <si>
    <t>171201211</t>
  </si>
  <si>
    <t>Uložení sypaniny poplatek za uložení sypaniny na skládce (skládkovné)</t>
  </si>
  <si>
    <t>1254725186</t>
  </si>
  <si>
    <t xml:space="preserve">Poznámka k souboru cen:_x000d_
1. Cena -1201 je určena i pro: a) uložení výkopku nebo ornice na dočasné skládky předepsané projektem tak, že na 1 m2 projektem určené plochy této skládky připadá přes 2 m3 výkopku nebo ornice; v opačném případě se uložení neoceňuje. Množství výkopku nebo ornice připadající na 1 m2 skládky se určí jako podíl množství výkopku nebo ornice, měřeného v rostlém stavu a projektem určené plochy dočasné skládky; b) zasypání koryt vodotečí a prohlubní v terénu bez předepsaného zhutnění sypaniny; c) uložení výkopku pod vodou do prohlubní ve dně vodotečí nebo nádrží. 2. Cenu -1201 nelze použít pro uložení výkopku nebo ornice: a) při vykopávkách pro podzemní vedení podél hrany výkopu, z něhož byl výkopek získán, a to ani tehdy, jestliže se výkopek po vyhození z výkopu na povrch území ještě dále přemisťuje na hromady podél výkopu; b) na dočasné skládky, které nejsou předepsány projektem; c) na dočasné skládky předepsané projektem tak, že na 1 m2 projektem určené plochy této skládky připadají nejvýše 2 m3 výkopku nebo ornice (viz. též poznámku č. 1 a); d) na dočasné skládky, oceňuje-li se cenou 121 10-1101 Sejmutí ornice nebo lesní půdy do 50 m, nebo oceňuje-li se vodorovné přemístění výkopku do 20 m a 50 m cenami 162 20-1101, 162 20-1102, 162 20-1151 a 162 20-1152. V těchto případech se uložení výkopku nebo ornice na dočasnou skládku neoceňuje. e) na trvalé skládky s předepsaným zhutněním; toto uložení výkopku se oceňuje cenami souboru cen 171 . 0- . . Uložení sypaniny do násypů. 3. V ceně -1201 jsou započteny i náklady na rozprostření sypaniny ve vrstvách s hrubým urovnáním na skládce. 4. V ceně -1201 nejsou započteny náklady na získání skládek ani na poplatky za skládku. 5. Množství jednotek uložení výkopku (sypaniny) se určí v m3 uloženého výkopku (sypaniny),v rostlém stavu zpravidla ve výkopišti. 6. Cenu -1211 lze po dohodě upravit podle místních podmínek. </t>
  </si>
  <si>
    <t>HZS</t>
  </si>
  <si>
    <t>Hodinové zúčtovací sazby</t>
  </si>
  <si>
    <t>141</t>
  </si>
  <si>
    <t>HZS2221</t>
  </si>
  <si>
    <t>Hodinové zúčtovací sazby profesí PSV provádění stavebních instalací elektrikář - demontáž svítidel, instalací na povrchu, krabic, zásuvek, vypínačů, rozvaděčů</t>
  </si>
  <si>
    <t>hod</t>
  </si>
  <si>
    <t>512</t>
  </si>
  <si>
    <t>82063927</t>
  </si>
  <si>
    <t>214</t>
  </si>
  <si>
    <t>HZS2223</t>
  </si>
  <si>
    <t>Hodinová zúčtovací sazba elektrikář odborný - naprogramování systému domácího telefonu</t>
  </si>
  <si>
    <t>1077889280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</si>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</sst>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7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  <protection locked="0"/>
    </xf>
    <xf numFmtId="0" fontId="13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horizontal="left" vertical="center"/>
    </xf>
    <xf numFmtId="0" fontId="15" fillId="3" borderId="0" xfId="1" applyFont="1" applyFill="1" applyAlignment="1" applyProtection="1">
      <alignment vertical="center"/>
    </xf>
    <xf numFmtId="0" fontId="47" fillId="3" borderId="0" xfId="1" applyFill="1"/>
    <xf numFmtId="0" fontId="0" fillId="3" borderId="0" xfId="0" applyFill="1"/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21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left"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0" fontId="2" fillId="6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9" fillId="0" borderId="18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32" fillId="0" borderId="23" xfId="0" applyNumberFormat="1" applyFont="1" applyBorder="1" applyAlignment="1" applyProtection="1">
      <alignment vertical="center"/>
    </xf>
    <xf numFmtId="4" fontId="32" fillId="0" borderId="24" xfId="0" applyNumberFormat="1" applyFont="1" applyBorder="1" applyAlignment="1" applyProtection="1">
      <alignment vertical="center"/>
    </xf>
    <xf numFmtId="166" fontId="32" fillId="0" borderId="24" xfId="0" applyNumberFormat="1" applyFont="1" applyBorder="1" applyAlignment="1" applyProtection="1">
      <alignment vertical="center"/>
    </xf>
    <xf numFmtId="4" fontId="32" fillId="0" borderId="2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33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9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0" fillId="0" borderId="5" xfId="0" applyBorder="1"/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5" fillId="0" borderId="16" xfId="0" applyNumberFormat="1" applyFont="1" applyBorder="1" applyAlignment="1" applyProtection="1"/>
    <xf numFmtId="166" fontId="35" fillId="0" borderId="17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7" fillId="0" borderId="28" xfId="0" applyFont="1" applyBorder="1" applyAlignment="1" applyProtection="1">
      <alignment horizontal="center" vertical="center"/>
    </xf>
    <xf numFmtId="49" fontId="37" fillId="0" borderId="28" xfId="0" applyNumberFormat="1" applyFont="1" applyBorder="1" applyAlignment="1" applyProtection="1">
      <alignment horizontal="left" vertical="center" wrapText="1"/>
    </xf>
    <xf numFmtId="0" fontId="37" fillId="0" borderId="28" xfId="0" applyFont="1" applyBorder="1" applyAlignment="1" applyProtection="1">
      <alignment horizontal="left" vertical="center" wrapText="1"/>
    </xf>
    <xf numFmtId="0" fontId="37" fillId="0" borderId="28" xfId="0" applyFont="1" applyBorder="1" applyAlignment="1" applyProtection="1">
      <alignment horizontal="center" vertical="center" wrapText="1"/>
    </xf>
    <xf numFmtId="167" fontId="37" fillId="0" borderId="28" xfId="0" applyNumberFormat="1" applyFont="1" applyBorder="1" applyAlignment="1" applyProtection="1">
      <alignment vertical="center"/>
    </xf>
    <xf numFmtId="4" fontId="37" fillId="4" borderId="28" xfId="0" applyNumberFormat="1" applyFont="1" applyFill="1" applyBorder="1" applyAlignment="1" applyProtection="1">
      <alignment vertical="center"/>
      <protection locked="0"/>
    </xf>
    <xf numFmtId="4" fontId="37" fillId="0" borderId="28" xfId="0" applyNumberFormat="1" applyFont="1" applyBorder="1" applyAlignment="1" applyProtection="1">
      <alignment vertical="center"/>
    </xf>
    <xf numFmtId="0" fontId="37" fillId="0" borderId="5" xfId="0" applyFont="1" applyBorder="1" applyAlignment="1">
      <alignment vertical="center"/>
    </xf>
    <xf numFmtId="0" fontId="37" fillId="4" borderId="28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>
      <alignment vertical="top"/>
      <protection locked="0"/>
    </xf>
    <xf numFmtId="0" fontId="40" fillId="0" borderId="29" xfId="0" applyFont="1" applyBorder="1" applyAlignment="1">
      <alignment vertical="center" wrapText="1"/>
      <protection locked="0"/>
    </xf>
    <xf numFmtId="0" fontId="40" fillId="0" borderId="30" xfId="0" applyFont="1" applyBorder="1" applyAlignment="1">
      <alignment vertical="center" wrapText="1"/>
      <protection locked="0"/>
    </xf>
    <xf numFmtId="0" fontId="40" fillId="0" borderId="31" xfId="0" applyFont="1" applyBorder="1" applyAlignment="1">
      <alignment vertical="center" wrapText="1"/>
      <protection locked="0"/>
    </xf>
    <xf numFmtId="0" fontId="40" fillId="0" borderId="32" xfId="0" applyFont="1" applyBorder="1" applyAlignment="1">
      <alignment horizontal="center" vertical="center" wrapText="1"/>
      <protection locked="0"/>
    </xf>
    <xf numFmtId="0" fontId="41" fillId="0" borderId="1" xfId="0" applyFont="1" applyBorder="1" applyAlignment="1">
      <alignment horizontal="center" vertical="center" wrapText="1"/>
      <protection locked="0"/>
    </xf>
    <xf numFmtId="0" fontId="40" fillId="0" borderId="33" xfId="0" applyFont="1" applyBorder="1" applyAlignment="1">
      <alignment horizontal="center" vertical="center" wrapText="1"/>
      <protection locked="0"/>
    </xf>
    <xf numFmtId="0" fontId="40" fillId="0" borderId="32" xfId="0" applyFont="1" applyBorder="1" applyAlignment="1">
      <alignment vertical="center" wrapText="1"/>
      <protection locked="0"/>
    </xf>
    <xf numFmtId="0" fontId="42" fillId="0" borderId="34" xfId="0" applyFont="1" applyBorder="1" applyAlignment="1">
      <alignment horizontal="left" wrapText="1"/>
      <protection locked="0"/>
    </xf>
    <xf numFmtId="0" fontId="40" fillId="0" borderId="33" xfId="0" applyFont="1" applyBorder="1" applyAlignment="1">
      <alignment vertical="center" wrapText="1"/>
      <protection locked="0"/>
    </xf>
    <xf numFmtId="0" fontId="42" fillId="0" borderId="1" xfId="0" applyFont="1" applyBorder="1" applyAlignment="1">
      <alignment horizontal="left" vertical="center" wrapText="1"/>
      <protection locked="0"/>
    </xf>
    <xf numFmtId="0" fontId="43" fillId="0" borderId="1" xfId="0" applyFont="1" applyBorder="1" applyAlignment="1">
      <alignment horizontal="left" vertical="center" wrapText="1"/>
      <protection locked="0"/>
    </xf>
    <xf numFmtId="0" fontId="43" fillId="0" borderId="32" xfId="0" applyFont="1" applyBorder="1" applyAlignment="1">
      <alignment vertical="center" wrapText="1"/>
      <protection locked="0"/>
    </xf>
    <xf numFmtId="0" fontId="43" fillId="0" borderId="1" xfId="0" applyFont="1" applyBorder="1" applyAlignment="1">
      <alignment vertical="center" wrapText="1"/>
      <protection locked="0"/>
    </xf>
    <xf numFmtId="0" fontId="43" fillId="0" borderId="1" xfId="0" applyFont="1" applyBorder="1" applyAlignment="1">
      <alignment vertical="center"/>
      <protection locked="0"/>
    </xf>
    <xf numFmtId="0" fontId="43" fillId="0" borderId="1" xfId="0" applyFont="1" applyBorder="1" applyAlignment="1">
      <alignment horizontal="left" vertical="center"/>
      <protection locked="0"/>
    </xf>
    <xf numFmtId="49" fontId="43" fillId="0" borderId="1" xfId="0" applyNumberFormat="1" applyFont="1" applyBorder="1" applyAlignment="1">
      <alignment horizontal="left" vertical="center" wrapText="1"/>
      <protection locked="0"/>
    </xf>
    <xf numFmtId="49" fontId="43" fillId="0" borderId="1" xfId="0" applyNumberFormat="1" applyFont="1" applyBorder="1" applyAlignment="1">
      <alignment vertical="center" wrapText="1"/>
      <protection locked="0"/>
    </xf>
    <xf numFmtId="0" fontId="40" fillId="0" borderId="35" xfId="0" applyFont="1" applyBorder="1" applyAlignment="1">
      <alignment vertical="center" wrapText="1"/>
      <protection locked="0"/>
    </xf>
    <xf numFmtId="0" fontId="44" fillId="0" borderId="34" xfId="0" applyFont="1" applyBorder="1" applyAlignment="1">
      <alignment vertical="center" wrapText="1"/>
      <protection locked="0"/>
    </xf>
    <xf numFmtId="0" fontId="40" fillId="0" borderId="36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top"/>
      <protection locked="0"/>
    </xf>
    <xf numFmtId="0" fontId="40" fillId="0" borderId="0" xfId="0" applyFont="1" applyAlignment="1">
      <alignment vertical="top"/>
      <protection locked="0"/>
    </xf>
    <xf numFmtId="0" fontId="40" fillId="0" borderId="29" xfId="0" applyFont="1" applyBorder="1" applyAlignment="1">
      <alignment horizontal="left" vertical="center"/>
      <protection locked="0"/>
    </xf>
    <xf numFmtId="0" fontId="40" fillId="0" borderId="30" xfId="0" applyFont="1" applyBorder="1" applyAlignment="1">
      <alignment horizontal="left" vertical="center"/>
      <protection locked="0"/>
    </xf>
    <xf numFmtId="0" fontId="40" fillId="0" borderId="31" xfId="0" applyFont="1" applyBorder="1" applyAlignment="1">
      <alignment horizontal="left" vertical="center"/>
      <protection locked="0"/>
    </xf>
    <xf numFmtId="0" fontId="40" fillId="0" borderId="32" xfId="0" applyFont="1" applyBorder="1" applyAlignment="1">
      <alignment horizontal="left" vertical="center"/>
      <protection locked="0"/>
    </xf>
    <xf numFmtId="0" fontId="41" fillId="0" borderId="1" xfId="0" applyFont="1" applyBorder="1" applyAlignment="1">
      <alignment horizontal="center" vertical="center"/>
      <protection locked="0"/>
    </xf>
    <xf numFmtId="0" fontId="40" fillId="0" borderId="33" xfId="0" applyFont="1" applyBorder="1" applyAlignment="1">
      <alignment horizontal="left" vertical="center"/>
      <protection locked="0"/>
    </xf>
    <xf numFmtId="0" fontId="42" fillId="0" borderId="1" xfId="0" applyFont="1" applyBorder="1" applyAlignment="1">
      <alignment horizontal="left" vertical="center"/>
      <protection locked="0"/>
    </xf>
    <xf numFmtId="0" fontId="45" fillId="0" borderId="0" xfId="0" applyFont="1" applyAlignment="1">
      <alignment horizontal="left" vertical="center"/>
      <protection locked="0"/>
    </xf>
    <xf numFmtId="0" fontId="42" fillId="0" borderId="34" xfId="0" applyFont="1" applyBorder="1" applyAlignment="1">
      <alignment horizontal="left" vertical="center"/>
      <protection locked="0"/>
    </xf>
    <xf numFmtId="0" fontId="42" fillId="0" borderId="34" xfId="0" applyFont="1" applyBorder="1" applyAlignment="1">
      <alignment horizontal="center" vertical="center"/>
      <protection locked="0"/>
    </xf>
    <xf numFmtId="0" fontId="45" fillId="0" borderId="34" xfId="0" applyFont="1" applyBorder="1" applyAlignment="1">
      <alignment horizontal="left" vertical="center"/>
      <protection locked="0"/>
    </xf>
    <xf numFmtId="0" fontId="46" fillId="0" borderId="1" xfId="0" applyFont="1" applyBorder="1" applyAlignment="1">
      <alignment horizontal="left" vertical="center"/>
      <protection locked="0"/>
    </xf>
    <xf numFmtId="0" fontId="43" fillId="0" borderId="0" xfId="0" applyFont="1" applyAlignment="1">
      <alignment horizontal="left" vertical="center"/>
      <protection locked="0"/>
    </xf>
    <xf numFmtId="0" fontId="43" fillId="0" borderId="1" xfId="0" applyFont="1" applyBorder="1" applyAlignment="1">
      <alignment horizontal="center" vertical="center"/>
      <protection locked="0"/>
    </xf>
    <xf numFmtId="0" fontId="43" fillId="0" borderId="32" xfId="0" applyFont="1" applyBorder="1" applyAlignment="1">
      <alignment horizontal="left" vertical="center"/>
      <protection locked="0"/>
    </xf>
    <xf numFmtId="0" fontId="43" fillId="2" borderId="1" xfId="0" applyFont="1" applyFill="1" applyBorder="1" applyAlignment="1">
      <alignment horizontal="left" vertical="center"/>
      <protection locked="0"/>
    </xf>
    <xf numFmtId="0" fontId="43" fillId="2" borderId="1" xfId="0" applyFont="1" applyFill="1" applyBorder="1" applyAlignment="1">
      <alignment horizontal="center" vertical="center"/>
      <protection locked="0"/>
    </xf>
    <xf numFmtId="0" fontId="40" fillId="0" borderId="35" xfId="0" applyFont="1" applyBorder="1" applyAlignment="1">
      <alignment horizontal="left" vertical="center"/>
      <protection locked="0"/>
    </xf>
    <xf numFmtId="0" fontId="44" fillId="0" borderId="34" xfId="0" applyFont="1" applyBorder="1" applyAlignment="1">
      <alignment horizontal="left" vertical="center"/>
      <protection locked="0"/>
    </xf>
    <xf numFmtId="0" fontId="40" fillId="0" borderId="36" xfId="0" applyFont="1" applyBorder="1" applyAlignment="1">
      <alignment horizontal="left" vertical="center"/>
      <protection locked="0"/>
    </xf>
    <xf numFmtId="0" fontId="40" fillId="0" borderId="1" xfId="0" applyFont="1" applyBorder="1" applyAlignment="1">
      <alignment horizontal="left" vertical="center"/>
      <protection locked="0"/>
    </xf>
    <xf numFmtId="0" fontId="44" fillId="0" borderId="1" xfId="0" applyFont="1" applyBorder="1" applyAlignment="1">
      <alignment horizontal="left" vertical="center"/>
      <protection locked="0"/>
    </xf>
    <xf numFmtId="0" fontId="45" fillId="0" borderId="1" xfId="0" applyFont="1" applyBorder="1" applyAlignment="1">
      <alignment horizontal="left" vertical="center"/>
      <protection locked="0"/>
    </xf>
    <xf numFmtId="0" fontId="43" fillId="0" borderId="34" xfId="0" applyFont="1" applyBorder="1" applyAlignment="1">
      <alignment horizontal="left" vertical="center"/>
      <protection locked="0"/>
    </xf>
    <xf numFmtId="0" fontId="40" fillId="0" borderId="1" xfId="0" applyFont="1" applyBorder="1" applyAlignment="1">
      <alignment horizontal="left" vertical="center" wrapText="1"/>
      <protection locked="0"/>
    </xf>
    <xf numFmtId="0" fontId="43" fillId="0" borderId="1" xfId="0" applyFont="1" applyBorder="1" applyAlignment="1">
      <alignment horizontal="center" vertical="center" wrapText="1"/>
      <protection locked="0"/>
    </xf>
    <xf numFmtId="0" fontId="40" fillId="0" borderId="29" xfId="0" applyFont="1" applyBorder="1" applyAlignment="1">
      <alignment horizontal="left" vertical="center" wrapText="1"/>
      <protection locked="0"/>
    </xf>
    <xf numFmtId="0" fontId="40" fillId="0" borderId="30" xfId="0" applyFont="1" applyBorder="1" applyAlignment="1">
      <alignment horizontal="left" vertical="center" wrapText="1"/>
      <protection locked="0"/>
    </xf>
    <xf numFmtId="0" fontId="40" fillId="0" borderId="31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 wrapText="1"/>
      <protection locked="0"/>
    </xf>
    <xf numFmtId="0" fontId="45" fillId="0" borderId="32" xfId="0" applyFont="1" applyBorder="1" applyAlignment="1">
      <alignment horizontal="left" vertical="center" wrapText="1"/>
      <protection locked="0"/>
    </xf>
    <xf numFmtId="0" fontId="45" fillId="0" borderId="33" xfId="0" applyFont="1" applyBorder="1" applyAlignment="1">
      <alignment horizontal="left" vertical="center" wrapText="1"/>
      <protection locked="0"/>
    </xf>
    <xf numFmtId="0" fontId="43" fillId="0" borderId="32" xfId="0" applyFont="1" applyBorder="1" applyAlignment="1">
      <alignment horizontal="left" vertical="center" wrapText="1"/>
      <protection locked="0"/>
    </xf>
    <xf numFmtId="0" fontId="43" fillId="0" borderId="33" xfId="0" applyFont="1" applyBorder="1" applyAlignment="1">
      <alignment horizontal="left" vertical="center" wrapText="1"/>
      <protection locked="0"/>
    </xf>
    <xf numFmtId="0" fontId="43" fillId="0" borderId="33" xfId="0" applyFont="1" applyBorder="1" applyAlignment="1">
      <alignment horizontal="left" vertical="center"/>
      <protection locked="0"/>
    </xf>
    <xf numFmtId="0" fontId="43" fillId="0" borderId="35" xfId="0" applyFont="1" applyBorder="1" applyAlignment="1">
      <alignment horizontal="left" vertical="center" wrapText="1"/>
      <protection locked="0"/>
    </xf>
    <xf numFmtId="0" fontId="43" fillId="0" borderId="34" xfId="0" applyFont="1" applyBorder="1" applyAlignment="1">
      <alignment horizontal="left" vertical="center" wrapText="1"/>
      <protection locked="0"/>
    </xf>
    <xf numFmtId="0" fontId="43" fillId="0" borderId="36" xfId="0" applyFont="1" applyBorder="1" applyAlignment="1">
      <alignment horizontal="left" vertical="center" wrapText="1"/>
      <protection locked="0"/>
    </xf>
    <xf numFmtId="0" fontId="43" fillId="0" borderId="1" xfId="0" applyFont="1" applyBorder="1" applyAlignment="1">
      <alignment horizontal="left" vertical="top"/>
      <protection locked="0"/>
    </xf>
    <xf numFmtId="0" fontId="43" fillId="0" borderId="1" xfId="0" applyFont="1" applyBorder="1" applyAlignment="1">
      <alignment horizontal="center" vertical="top"/>
      <protection locked="0"/>
    </xf>
    <xf numFmtId="0" fontId="43" fillId="0" borderId="35" xfId="0" applyFont="1" applyBorder="1" applyAlignment="1">
      <alignment horizontal="left" vertical="center"/>
      <protection locked="0"/>
    </xf>
    <xf numFmtId="0" fontId="43" fillId="0" borderId="36" xfId="0" applyFont="1" applyBorder="1" applyAlignment="1">
      <alignment horizontal="left" vertical="center"/>
      <protection locked="0"/>
    </xf>
    <xf numFmtId="0" fontId="45" fillId="0" borderId="0" xfId="0" applyFont="1" applyAlignment="1">
      <alignment vertical="center"/>
      <protection locked="0"/>
    </xf>
    <xf numFmtId="0" fontId="42" fillId="0" borderId="1" xfId="0" applyFont="1" applyBorder="1" applyAlignment="1">
      <alignment vertical="center"/>
      <protection locked="0"/>
    </xf>
    <xf numFmtId="0" fontId="45" fillId="0" borderId="34" xfId="0" applyFont="1" applyBorder="1" applyAlignment="1">
      <alignment vertical="center"/>
      <protection locked="0"/>
    </xf>
    <xf numFmtId="0" fontId="42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43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42" fillId="0" borderId="34" xfId="0" applyFont="1" applyBorder="1" applyAlignment="1">
      <alignment horizontal="left"/>
      <protection locked="0"/>
    </xf>
    <xf numFmtId="0" fontId="45" fillId="0" borderId="34" xfId="0" applyFont="1" applyBorder="1" applyAlignment="1">
      <protection locked="0"/>
    </xf>
    <xf numFmtId="0" fontId="40" fillId="0" borderId="32" xfId="0" applyFont="1" applyBorder="1" applyAlignment="1">
      <alignment vertical="top"/>
      <protection locked="0"/>
    </xf>
    <xf numFmtId="0" fontId="40" fillId="0" borderId="33" xfId="0" applyFont="1" applyBorder="1" applyAlignment="1">
      <alignment vertical="top"/>
      <protection locked="0"/>
    </xf>
    <xf numFmtId="0" fontId="40" fillId="0" borderId="1" xfId="0" applyFont="1" applyBorder="1" applyAlignment="1">
      <alignment horizontal="center" vertical="center"/>
      <protection locked="0"/>
    </xf>
    <xf numFmtId="0" fontId="40" fillId="0" borderId="1" xfId="0" applyFont="1" applyBorder="1" applyAlignment="1">
      <alignment horizontal="left" vertical="top"/>
      <protection locked="0"/>
    </xf>
    <xf numFmtId="0" fontId="40" fillId="0" borderId="35" xfId="0" applyFont="1" applyBorder="1" applyAlignment="1">
      <alignment vertical="top"/>
      <protection locked="0"/>
    </xf>
    <xf numFmtId="0" fontId="40" fillId="0" borderId="34" xfId="0" applyFont="1" applyBorder="1" applyAlignment="1">
      <alignment vertical="top"/>
      <protection locked="0"/>
    </xf>
    <xf numFmtId="0" fontId="40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6" t="s">
        <v>0</v>
      </c>
      <c r="B1" s="17"/>
      <c r="C1" s="17"/>
      <c r="D1" s="18" t="s">
        <v>1</v>
      </c>
      <c r="E1" s="17"/>
      <c r="F1" s="17"/>
      <c r="G1" s="17"/>
      <c r="H1" s="17"/>
      <c r="I1" s="17"/>
      <c r="J1" s="17"/>
      <c r="K1" s="19" t="s">
        <v>2</v>
      </c>
      <c r="L1" s="19"/>
      <c r="M1" s="19"/>
      <c r="N1" s="19"/>
      <c r="O1" s="19"/>
      <c r="P1" s="19"/>
      <c r="Q1" s="19"/>
      <c r="R1" s="19"/>
      <c r="S1" s="19"/>
      <c r="T1" s="17"/>
      <c r="U1" s="17"/>
      <c r="V1" s="17"/>
      <c r="W1" s="19" t="s">
        <v>3</v>
      </c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2" t="s">
        <v>4</v>
      </c>
      <c r="BB1" s="22" t="s">
        <v>5</v>
      </c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T1" s="23" t="s">
        <v>6</v>
      </c>
      <c r="BU1" s="23" t="s">
        <v>6</v>
      </c>
      <c r="BV1" s="23" t="s">
        <v>7</v>
      </c>
    </row>
    <row r="2" ht="36.96" customHeight="1">
      <c r="AR2"/>
      <c r="BS2" s="24" t="s">
        <v>8</v>
      </c>
      <c r="BT2" s="24" t="s">
        <v>9</v>
      </c>
    </row>
    <row r="3" ht="6.96" customHeight="1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7"/>
      <c r="BS3" s="24" t="s">
        <v>8</v>
      </c>
      <c r="BT3" s="24" t="s">
        <v>10</v>
      </c>
    </row>
    <row r="4" ht="36.96" customHeight="1">
      <c r="B4" s="28"/>
      <c r="C4" s="29"/>
      <c r="D4" s="30" t="s">
        <v>11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1"/>
      <c r="AS4" s="32" t="s">
        <v>12</v>
      </c>
      <c r="BE4" s="33" t="s">
        <v>13</v>
      </c>
      <c r="BS4" s="24" t="s">
        <v>14</v>
      </c>
    </row>
    <row r="5" ht="14.4" customHeight="1">
      <c r="B5" s="28"/>
      <c r="C5" s="29"/>
      <c r="D5" s="34" t="s">
        <v>15</v>
      </c>
      <c r="E5" s="29"/>
      <c r="F5" s="29"/>
      <c r="G5" s="29"/>
      <c r="H5" s="29"/>
      <c r="I5" s="29"/>
      <c r="J5" s="29"/>
      <c r="K5" s="35" t="s">
        <v>16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31"/>
      <c r="BE5" s="36" t="s">
        <v>17</v>
      </c>
      <c r="BS5" s="24" t="s">
        <v>8</v>
      </c>
    </row>
    <row r="6" ht="36.96" customHeight="1">
      <c r="B6" s="28"/>
      <c r="C6" s="29"/>
      <c r="D6" s="37" t="s">
        <v>18</v>
      </c>
      <c r="E6" s="29"/>
      <c r="F6" s="29"/>
      <c r="G6" s="29"/>
      <c r="H6" s="29"/>
      <c r="I6" s="29"/>
      <c r="J6" s="29"/>
      <c r="K6" s="38" t="s">
        <v>19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1"/>
      <c r="BE6" s="39"/>
      <c r="BS6" s="24" t="s">
        <v>8</v>
      </c>
    </row>
    <row r="7" ht="14.4" customHeight="1">
      <c r="B7" s="28"/>
      <c r="C7" s="29"/>
      <c r="D7" s="40" t="s">
        <v>20</v>
      </c>
      <c r="E7" s="29"/>
      <c r="F7" s="29"/>
      <c r="G7" s="29"/>
      <c r="H7" s="29"/>
      <c r="I7" s="29"/>
      <c r="J7" s="29"/>
      <c r="K7" s="35" t="s">
        <v>21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40" t="s">
        <v>22</v>
      </c>
      <c r="AL7" s="29"/>
      <c r="AM7" s="29"/>
      <c r="AN7" s="35" t="s">
        <v>23</v>
      </c>
      <c r="AO7" s="29"/>
      <c r="AP7" s="29"/>
      <c r="AQ7" s="31"/>
      <c r="BE7" s="39"/>
      <c r="BS7" s="24" t="s">
        <v>8</v>
      </c>
    </row>
    <row r="8" ht="14.4" customHeight="1">
      <c r="B8" s="28"/>
      <c r="C8" s="29"/>
      <c r="D8" s="40" t="s">
        <v>24</v>
      </c>
      <c r="E8" s="29"/>
      <c r="F8" s="29"/>
      <c r="G8" s="29"/>
      <c r="H8" s="29"/>
      <c r="I8" s="29"/>
      <c r="J8" s="29"/>
      <c r="K8" s="35" t="s">
        <v>25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40" t="s">
        <v>26</v>
      </c>
      <c r="AL8" s="29"/>
      <c r="AM8" s="29"/>
      <c r="AN8" s="41" t="s">
        <v>27</v>
      </c>
      <c r="AO8" s="29"/>
      <c r="AP8" s="29"/>
      <c r="AQ8" s="31"/>
      <c r="BE8" s="39"/>
      <c r="BS8" s="24" t="s">
        <v>8</v>
      </c>
    </row>
    <row r="9" ht="14.4" customHeight="1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1"/>
      <c r="BE9" s="39"/>
      <c r="BS9" s="24" t="s">
        <v>8</v>
      </c>
    </row>
    <row r="10" ht="14.4" customHeight="1">
      <c r="B10" s="28"/>
      <c r="C10" s="29"/>
      <c r="D10" s="40" t="s">
        <v>28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40" t="s">
        <v>29</v>
      </c>
      <c r="AL10" s="29"/>
      <c r="AM10" s="29"/>
      <c r="AN10" s="35" t="s">
        <v>23</v>
      </c>
      <c r="AO10" s="29"/>
      <c r="AP10" s="29"/>
      <c r="AQ10" s="31"/>
      <c r="BE10" s="39"/>
      <c r="BS10" s="24" t="s">
        <v>8</v>
      </c>
    </row>
    <row r="11" ht="18.48" customHeight="1">
      <c r="B11" s="28"/>
      <c r="C11" s="29"/>
      <c r="D11" s="29"/>
      <c r="E11" s="35" t="s">
        <v>30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40" t="s">
        <v>31</v>
      </c>
      <c r="AL11" s="29"/>
      <c r="AM11" s="29"/>
      <c r="AN11" s="35" t="s">
        <v>23</v>
      </c>
      <c r="AO11" s="29"/>
      <c r="AP11" s="29"/>
      <c r="AQ11" s="31"/>
      <c r="BE11" s="39"/>
      <c r="BS11" s="24" t="s">
        <v>8</v>
      </c>
    </row>
    <row r="12" ht="6.96" customHeight="1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1"/>
      <c r="BE12" s="39"/>
      <c r="BS12" s="24" t="s">
        <v>8</v>
      </c>
    </row>
    <row r="13" ht="14.4" customHeight="1">
      <c r="B13" s="28"/>
      <c r="C13" s="29"/>
      <c r="D13" s="40" t="s">
        <v>32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40" t="s">
        <v>29</v>
      </c>
      <c r="AL13" s="29"/>
      <c r="AM13" s="29"/>
      <c r="AN13" s="42" t="s">
        <v>33</v>
      </c>
      <c r="AO13" s="29"/>
      <c r="AP13" s="29"/>
      <c r="AQ13" s="31"/>
      <c r="BE13" s="39"/>
      <c r="BS13" s="24" t="s">
        <v>8</v>
      </c>
    </row>
    <row r="14">
      <c r="B14" s="28"/>
      <c r="C14" s="29"/>
      <c r="D14" s="29"/>
      <c r="E14" s="42" t="s">
        <v>33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0" t="s">
        <v>31</v>
      </c>
      <c r="AL14" s="29"/>
      <c r="AM14" s="29"/>
      <c r="AN14" s="42" t="s">
        <v>33</v>
      </c>
      <c r="AO14" s="29"/>
      <c r="AP14" s="29"/>
      <c r="AQ14" s="31"/>
      <c r="BE14" s="39"/>
      <c r="BS14" s="24" t="s">
        <v>8</v>
      </c>
    </row>
    <row r="15" ht="6.96" customHeight="1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1"/>
      <c r="BE15" s="39"/>
      <c r="BS15" s="24" t="s">
        <v>6</v>
      </c>
    </row>
    <row r="16" ht="14.4" customHeight="1">
      <c r="B16" s="28"/>
      <c r="C16" s="29"/>
      <c r="D16" s="40" t="s">
        <v>34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40" t="s">
        <v>29</v>
      </c>
      <c r="AL16" s="29"/>
      <c r="AM16" s="29"/>
      <c r="AN16" s="35" t="s">
        <v>35</v>
      </c>
      <c r="AO16" s="29"/>
      <c r="AP16" s="29"/>
      <c r="AQ16" s="31"/>
      <c r="BE16" s="39"/>
      <c r="BS16" s="24" t="s">
        <v>6</v>
      </c>
    </row>
    <row r="17" ht="18.48" customHeight="1">
      <c r="B17" s="28"/>
      <c r="C17" s="29"/>
      <c r="D17" s="29"/>
      <c r="E17" s="35" t="s">
        <v>36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40" t="s">
        <v>31</v>
      </c>
      <c r="AL17" s="29"/>
      <c r="AM17" s="29"/>
      <c r="AN17" s="35" t="s">
        <v>23</v>
      </c>
      <c r="AO17" s="29"/>
      <c r="AP17" s="29"/>
      <c r="AQ17" s="31"/>
      <c r="BE17" s="39"/>
      <c r="BS17" s="24" t="s">
        <v>37</v>
      </c>
    </row>
    <row r="18" ht="6.96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1"/>
      <c r="BE18" s="39"/>
      <c r="BS18" s="24" t="s">
        <v>8</v>
      </c>
    </row>
    <row r="19" ht="14.4" customHeight="1">
      <c r="B19" s="28"/>
      <c r="C19" s="29"/>
      <c r="D19" s="40" t="s">
        <v>38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1"/>
      <c r="BE19" s="39"/>
      <c r="BS19" s="24" t="s">
        <v>8</v>
      </c>
    </row>
    <row r="20" ht="57" customHeight="1">
      <c r="B20" s="28"/>
      <c r="C20" s="29"/>
      <c r="D20" s="29"/>
      <c r="E20" s="44" t="s">
        <v>39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29"/>
      <c r="AP20" s="29"/>
      <c r="AQ20" s="31"/>
      <c r="BE20" s="39"/>
      <c r="BS20" s="24" t="s">
        <v>6</v>
      </c>
    </row>
    <row r="21" ht="6.96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1"/>
      <c r="BE21" s="39"/>
    </row>
    <row r="22" ht="6.96" customHeight="1">
      <c r="B22" s="28"/>
      <c r="C22" s="29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29"/>
      <c r="AQ22" s="31"/>
      <c r="BE22" s="39"/>
    </row>
    <row r="23" s="1" customFormat="1" ht="25.92" customHeight="1">
      <c r="B23" s="46"/>
      <c r="C23" s="47"/>
      <c r="D23" s="48" t="s">
        <v>40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>
        <f>ROUND(AG51,2)</f>
        <v>0</v>
      </c>
      <c r="AL23" s="49"/>
      <c r="AM23" s="49"/>
      <c r="AN23" s="49"/>
      <c r="AO23" s="49"/>
      <c r="AP23" s="47"/>
      <c r="AQ23" s="51"/>
      <c r="BE23" s="39"/>
    </row>
    <row r="24" s="1" customFormat="1" ht="6.96" customHeight="1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51"/>
      <c r="BE24" s="39"/>
    </row>
    <row r="25" s="1" customFormat="1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52" t="s">
        <v>41</v>
      </c>
      <c r="M25" s="52"/>
      <c r="N25" s="52"/>
      <c r="O25" s="52"/>
      <c r="P25" s="47"/>
      <c r="Q25" s="47"/>
      <c r="R25" s="47"/>
      <c r="S25" s="47"/>
      <c r="T25" s="47"/>
      <c r="U25" s="47"/>
      <c r="V25" s="47"/>
      <c r="W25" s="52" t="s">
        <v>42</v>
      </c>
      <c r="X25" s="52"/>
      <c r="Y25" s="52"/>
      <c r="Z25" s="52"/>
      <c r="AA25" s="52"/>
      <c r="AB25" s="52"/>
      <c r="AC25" s="52"/>
      <c r="AD25" s="52"/>
      <c r="AE25" s="52"/>
      <c r="AF25" s="47"/>
      <c r="AG25" s="47"/>
      <c r="AH25" s="47"/>
      <c r="AI25" s="47"/>
      <c r="AJ25" s="47"/>
      <c r="AK25" s="52" t="s">
        <v>43</v>
      </c>
      <c r="AL25" s="52"/>
      <c r="AM25" s="52"/>
      <c r="AN25" s="52"/>
      <c r="AO25" s="52"/>
      <c r="AP25" s="47"/>
      <c r="AQ25" s="51"/>
      <c r="BE25" s="39"/>
    </row>
    <row r="26" s="2" customFormat="1" ht="14.4" customHeight="1">
      <c r="B26" s="53"/>
      <c r="C26" s="54"/>
      <c r="D26" s="55" t="s">
        <v>44</v>
      </c>
      <c r="E26" s="54"/>
      <c r="F26" s="55" t="s">
        <v>45</v>
      </c>
      <c r="G26" s="54"/>
      <c r="H26" s="54"/>
      <c r="I26" s="54"/>
      <c r="J26" s="54"/>
      <c r="K26" s="54"/>
      <c r="L26" s="56">
        <v>0.20999999999999999</v>
      </c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7">
        <f>ROUND(AZ51,2)</f>
        <v>0</v>
      </c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7">
        <f>ROUND(AV51,2)</f>
        <v>0</v>
      </c>
      <c r="AL26" s="54"/>
      <c r="AM26" s="54"/>
      <c r="AN26" s="54"/>
      <c r="AO26" s="54"/>
      <c r="AP26" s="54"/>
      <c r="AQ26" s="58"/>
      <c r="BE26" s="39"/>
    </row>
    <row r="27" s="2" customFormat="1" ht="14.4" customHeight="1">
      <c r="B27" s="53"/>
      <c r="C27" s="54"/>
      <c r="D27" s="54"/>
      <c r="E27" s="54"/>
      <c r="F27" s="55" t="s">
        <v>46</v>
      </c>
      <c r="G27" s="54"/>
      <c r="H27" s="54"/>
      <c r="I27" s="54"/>
      <c r="J27" s="54"/>
      <c r="K27" s="54"/>
      <c r="L27" s="56">
        <v>0.14999999999999999</v>
      </c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7">
        <f>ROUND(BA51,2)</f>
        <v>0</v>
      </c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7">
        <f>ROUND(AW51,2)</f>
        <v>0</v>
      </c>
      <c r="AL27" s="54"/>
      <c r="AM27" s="54"/>
      <c r="AN27" s="54"/>
      <c r="AO27" s="54"/>
      <c r="AP27" s="54"/>
      <c r="AQ27" s="58"/>
      <c r="BE27" s="39"/>
    </row>
    <row r="28" hidden="1" s="2" customFormat="1" ht="14.4" customHeight="1">
      <c r="B28" s="53"/>
      <c r="C28" s="54"/>
      <c r="D28" s="54"/>
      <c r="E28" s="54"/>
      <c r="F28" s="55" t="s">
        <v>47</v>
      </c>
      <c r="G28" s="54"/>
      <c r="H28" s="54"/>
      <c r="I28" s="54"/>
      <c r="J28" s="54"/>
      <c r="K28" s="54"/>
      <c r="L28" s="56">
        <v>0.20999999999999999</v>
      </c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7">
        <f>ROUND(BB51,2)</f>
        <v>0</v>
      </c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7">
        <v>0</v>
      </c>
      <c r="AL28" s="54"/>
      <c r="AM28" s="54"/>
      <c r="AN28" s="54"/>
      <c r="AO28" s="54"/>
      <c r="AP28" s="54"/>
      <c r="AQ28" s="58"/>
      <c r="BE28" s="39"/>
    </row>
    <row r="29" hidden="1" s="2" customFormat="1" ht="14.4" customHeight="1">
      <c r="B29" s="53"/>
      <c r="C29" s="54"/>
      <c r="D29" s="54"/>
      <c r="E29" s="54"/>
      <c r="F29" s="55" t="s">
        <v>48</v>
      </c>
      <c r="G29" s="54"/>
      <c r="H29" s="54"/>
      <c r="I29" s="54"/>
      <c r="J29" s="54"/>
      <c r="K29" s="54"/>
      <c r="L29" s="56">
        <v>0.14999999999999999</v>
      </c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7">
        <f>ROUND(BC51,2)</f>
        <v>0</v>
      </c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7">
        <v>0</v>
      </c>
      <c r="AL29" s="54"/>
      <c r="AM29" s="54"/>
      <c r="AN29" s="54"/>
      <c r="AO29" s="54"/>
      <c r="AP29" s="54"/>
      <c r="AQ29" s="58"/>
      <c r="BE29" s="39"/>
    </row>
    <row r="30" hidden="1" s="2" customFormat="1" ht="14.4" customHeight="1">
      <c r="B30" s="53"/>
      <c r="C30" s="54"/>
      <c r="D30" s="54"/>
      <c r="E30" s="54"/>
      <c r="F30" s="55" t="s">
        <v>49</v>
      </c>
      <c r="G30" s="54"/>
      <c r="H30" s="54"/>
      <c r="I30" s="54"/>
      <c r="J30" s="54"/>
      <c r="K30" s="54"/>
      <c r="L30" s="56">
        <v>0</v>
      </c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7">
        <f>ROUND(BD51,2)</f>
        <v>0</v>
      </c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7">
        <v>0</v>
      </c>
      <c r="AL30" s="54"/>
      <c r="AM30" s="54"/>
      <c r="AN30" s="54"/>
      <c r="AO30" s="54"/>
      <c r="AP30" s="54"/>
      <c r="AQ30" s="58"/>
      <c r="BE30" s="39"/>
    </row>
    <row r="31" s="1" customFormat="1" ht="6.96" customHeight="1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51"/>
      <c r="BE31" s="39"/>
    </row>
    <row r="32" s="1" customFormat="1" ht="25.92" customHeight="1">
      <c r="B32" s="46"/>
      <c r="C32" s="59"/>
      <c r="D32" s="60" t="s">
        <v>50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 t="s">
        <v>51</v>
      </c>
      <c r="U32" s="61"/>
      <c r="V32" s="61"/>
      <c r="W32" s="61"/>
      <c r="X32" s="63" t="s">
        <v>52</v>
      </c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4">
        <f>SUM(AK23:AK30)</f>
        <v>0</v>
      </c>
      <c r="AL32" s="61"/>
      <c r="AM32" s="61"/>
      <c r="AN32" s="61"/>
      <c r="AO32" s="65"/>
      <c r="AP32" s="59"/>
      <c r="AQ32" s="66"/>
      <c r="BE32" s="39"/>
    </row>
    <row r="33" s="1" customFormat="1" ht="6.96" customHeight="1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51"/>
    </row>
    <row r="34" s="1" customFormat="1" ht="6.96" customHeight="1"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9"/>
    </row>
    <row r="38" s="1" customFormat="1" ht="6.96" customHeight="1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2"/>
    </row>
    <row r="39" s="1" customFormat="1" ht="36.96" customHeight="1">
      <c r="B39" s="46"/>
      <c r="C39" s="73" t="s">
        <v>53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2"/>
    </row>
    <row r="40" s="1" customFormat="1" ht="6.96" customHeight="1">
      <c r="B40" s="46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2"/>
    </row>
    <row r="41" s="3" customFormat="1" ht="14.4" customHeight="1">
      <c r="B41" s="75"/>
      <c r="C41" s="76" t="s">
        <v>15</v>
      </c>
      <c r="D41" s="77"/>
      <c r="E41" s="77"/>
      <c r="F41" s="77"/>
      <c r="G41" s="77"/>
      <c r="H41" s="77"/>
      <c r="I41" s="77"/>
      <c r="J41" s="77"/>
      <c r="K41" s="77"/>
      <c r="L41" s="77" t="str">
        <f>K5</f>
        <v>2018_001</v>
      </c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8"/>
    </row>
    <row r="42" s="4" customFormat="1" ht="36.96" customHeight="1">
      <c r="B42" s="79"/>
      <c r="C42" s="80" t="s">
        <v>18</v>
      </c>
      <c r="D42" s="81"/>
      <c r="E42" s="81"/>
      <c r="F42" s="81"/>
      <c r="G42" s="81"/>
      <c r="H42" s="81"/>
      <c r="I42" s="81"/>
      <c r="J42" s="81"/>
      <c r="K42" s="81"/>
      <c r="L42" s="82" t="str">
        <f>K6</f>
        <v>Tovéř - Stavební úpravy a nástavba budovy MŠ Tovéř</v>
      </c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3"/>
    </row>
    <row r="43" s="1" customFormat="1" ht="6.96" customHeight="1">
      <c r="B43" s="46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2"/>
    </row>
    <row r="44" s="1" customFormat="1">
      <c r="B44" s="46"/>
      <c r="C44" s="76" t="s">
        <v>24</v>
      </c>
      <c r="D44" s="74"/>
      <c r="E44" s="74"/>
      <c r="F44" s="74"/>
      <c r="G44" s="74"/>
      <c r="H44" s="74"/>
      <c r="I44" s="74"/>
      <c r="J44" s="74"/>
      <c r="K44" s="74"/>
      <c r="L44" s="84" t="str">
        <f>IF(K8="","",K8)</f>
        <v>Tovéř</v>
      </c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6" t="s">
        <v>26</v>
      </c>
      <c r="AJ44" s="74"/>
      <c r="AK44" s="74"/>
      <c r="AL44" s="74"/>
      <c r="AM44" s="85" t="str">
        <f>IF(AN8= "","",AN8)</f>
        <v>7. 1. 2018</v>
      </c>
      <c r="AN44" s="85"/>
      <c r="AO44" s="74"/>
      <c r="AP44" s="74"/>
      <c r="AQ44" s="74"/>
      <c r="AR44" s="72"/>
    </row>
    <row r="45" s="1" customFormat="1" ht="6.96" customHeight="1">
      <c r="B45" s="46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2"/>
    </row>
    <row r="46" s="1" customFormat="1">
      <c r="B46" s="46"/>
      <c r="C46" s="76" t="s">
        <v>28</v>
      </c>
      <c r="D46" s="74"/>
      <c r="E46" s="74"/>
      <c r="F46" s="74"/>
      <c r="G46" s="74"/>
      <c r="H46" s="74"/>
      <c r="I46" s="74"/>
      <c r="J46" s="74"/>
      <c r="K46" s="74"/>
      <c r="L46" s="77" t="str">
        <f>IF(E11= "","",E11)</f>
        <v xml:space="preserve"> </v>
      </c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6" t="s">
        <v>34</v>
      </c>
      <c r="AJ46" s="74"/>
      <c r="AK46" s="74"/>
      <c r="AL46" s="74"/>
      <c r="AM46" s="77" t="str">
        <f>IF(E17="","",E17)</f>
        <v>Petr Vodáček</v>
      </c>
      <c r="AN46" s="77"/>
      <c r="AO46" s="77"/>
      <c r="AP46" s="77"/>
      <c r="AQ46" s="74"/>
      <c r="AR46" s="72"/>
      <c r="AS46" s="86" t="s">
        <v>54</v>
      </c>
      <c r="AT46" s="87"/>
      <c r="AU46" s="88"/>
      <c r="AV46" s="88"/>
      <c r="AW46" s="88"/>
      <c r="AX46" s="88"/>
      <c r="AY46" s="88"/>
      <c r="AZ46" s="88"/>
      <c r="BA46" s="88"/>
      <c r="BB46" s="88"/>
      <c r="BC46" s="88"/>
      <c r="BD46" s="89"/>
    </row>
    <row r="47" s="1" customFormat="1">
      <c r="B47" s="46"/>
      <c r="C47" s="76" t="s">
        <v>32</v>
      </c>
      <c r="D47" s="74"/>
      <c r="E47" s="74"/>
      <c r="F47" s="74"/>
      <c r="G47" s="74"/>
      <c r="H47" s="74"/>
      <c r="I47" s="74"/>
      <c r="J47" s="74"/>
      <c r="K47" s="74"/>
      <c r="L47" s="77" t="str">
        <f>IF(E14= "Vyplň údaj","",E14)</f>
        <v/>
      </c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2"/>
      <c r="AS47" s="90"/>
      <c r="AT47" s="91"/>
      <c r="AU47" s="92"/>
      <c r="AV47" s="92"/>
      <c r="AW47" s="92"/>
      <c r="AX47" s="92"/>
      <c r="AY47" s="92"/>
      <c r="AZ47" s="92"/>
      <c r="BA47" s="92"/>
      <c r="BB47" s="92"/>
      <c r="BC47" s="92"/>
      <c r="BD47" s="93"/>
    </row>
    <row r="48" s="1" customFormat="1" ht="10.8" customHeight="1">
      <c r="B48" s="46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2"/>
      <c r="AS48" s="94"/>
      <c r="AT48" s="55"/>
      <c r="AU48" s="47"/>
      <c r="AV48" s="47"/>
      <c r="AW48" s="47"/>
      <c r="AX48" s="47"/>
      <c r="AY48" s="47"/>
      <c r="AZ48" s="47"/>
      <c r="BA48" s="47"/>
      <c r="BB48" s="47"/>
      <c r="BC48" s="47"/>
      <c r="BD48" s="95"/>
    </row>
    <row r="49" s="1" customFormat="1" ht="29.28" customHeight="1">
      <c r="B49" s="46"/>
      <c r="C49" s="96" t="s">
        <v>55</v>
      </c>
      <c r="D49" s="97"/>
      <c r="E49" s="97"/>
      <c r="F49" s="97"/>
      <c r="G49" s="97"/>
      <c r="H49" s="98"/>
      <c r="I49" s="99" t="s">
        <v>56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100" t="s">
        <v>57</v>
      </c>
      <c r="AH49" s="97"/>
      <c r="AI49" s="97"/>
      <c r="AJ49" s="97"/>
      <c r="AK49" s="97"/>
      <c r="AL49" s="97"/>
      <c r="AM49" s="97"/>
      <c r="AN49" s="99" t="s">
        <v>58</v>
      </c>
      <c r="AO49" s="97"/>
      <c r="AP49" s="97"/>
      <c r="AQ49" s="101" t="s">
        <v>59</v>
      </c>
      <c r="AR49" s="72"/>
      <c r="AS49" s="102" t="s">
        <v>60</v>
      </c>
      <c r="AT49" s="103" t="s">
        <v>61</v>
      </c>
      <c r="AU49" s="103" t="s">
        <v>62</v>
      </c>
      <c r="AV49" s="103" t="s">
        <v>63</v>
      </c>
      <c r="AW49" s="103" t="s">
        <v>64</v>
      </c>
      <c r="AX49" s="103" t="s">
        <v>65</v>
      </c>
      <c r="AY49" s="103" t="s">
        <v>66</v>
      </c>
      <c r="AZ49" s="103" t="s">
        <v>67</v>
      </c>
      <c r="BA49" s="103" t="s">
        <v>68</v>
      </c>
      <c r="BB49" s="103" t="s">
        <v>69</v>
      </c>
      <c r="BC49" s="103" t="s">
        <v>70</v>
      </c>
      <c r="BD49" s="104" t="s">
        <v>71</v>
      </c>
    </row>
    <row r="50" s="1" customFormat="1" ht="10.8" customHeight="1">
      <c r="B50" s="46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2"/>
      <c r="AS50" s="105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7"/>
    </row>
    <row r="51" s="4" customFormat="1" ht="32.4" customHeight="1">
      <c r="B51" s="79"/>
      <c r="C51" s="108" t="s">
        <v>72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10">
        <f>ROUND(AG52,2)</f>
        <v>0</v>
      </c>
      <c r="AH51" s="110"/>
      <c r="AI51" s="110"/>
      <c r="AJ51" s="110"/>
      <c r="AK51" s="110"/>
      <c r="AL51" s="110"/>
      <c r="AM51" s="110"/>
      <c r="AN51" s="111">
        <f>SUM(AG51,AT51)</f>
        <v>0</v>
      </c>
      <c r="AO51" s="111"/>
      <c r="AP51" s="111"/>
      <c r="AQ51" s="112" t="s">
        <v>23</v>
      </c>
      <c r="AR51" s="83"/>
      <c r="AS51" s="113">
        <f>ROUND(AS52,2)</f>
        <v>0</v>
      </c>
      <c r="AT51" s="114">
        <f>ROUND(SUM(AV51:AW51),2)</f>
        <v>0</v>
      </c>
      <c r="AU51" s="115">
        <f>ROUND(AU52,5)</f>
        <v>0</v>
      </c>
      <c r="AV51" s="114">
        <f>ROUND(AZ51*L26,2)</f>
        <v>0</v>
      </c>
      <c r="AW51" s="114">
        <f>ROUND(BA51*L27,2)</f>
        <v>0</v>
      </c>
      <c r="AX51" s="114">
        <f>ROUND(BB51*L26,2)</f>
        <v>0</v>
      </c>
      <c r="AY51" s="114">
        <f>ROUND(BC51*L27,2)</f>
        <v>0</v>
      </c>
      <c r="AZ51" s="114">
        <f>ROUND(AZ52,2)</f>
        <v>0</v>
      </c>
      <c r="BA51" s="114">
        <f>ROUND(BA52,2)</f>
        <v>0</v>
      </c>
      <c r="BB51" s="114">
        <f>ROUND(BB52,2)</f>
        <v>0</v>
      </c>
      <c r="BC51" s="114">
        <f>ROUND(BC52,2)</f>
        <v>0</v>
      </c>
      <c r="BD51" s="116">
        <f>ROUND(BD52,2)</f>
        <v>0</v>
      </c>
      <c r="BS51" s="117" t="s">
        <v>73</v>
      </c>
      <c r="BT51" s="117" t="s">
        <v>74</v>
      </c>
      <c r="BU51" s="118" t="s">
        <v>75</v>
      </c>
      <c r="BV51" s="117" t="s">
        <v>76</v>
      </c>
      <c r="BW51" s="117" t="s">
        <v>7</v>
      </c>
      <c r="BX51" s="117" t="s">
        <v>77</v>
      </c>
      <c r="CL51" s="117" t="s">
        <v>21</v>
      </c>
    </row>
    <row r="52" s="5" customFormat="1" ht="31.5" customHeight="1">
      <c r="B52" s="119"/>
      <c r="C52" s="120"/>
      <c r="D52" s="121" t="s">
        <v>78</v>
      </c>
      <c r="E52" s="121"/>
      <c r="F52" s="121"/>
      <c r="G52" s="121"/>
      <c r="H52" s="121"/>
      <c r="I52" s="122"/>
      <c r="J52" s="121" t="s">
        <v>79</v>
      </c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3">
        <f>ROUND(AG53,2)</f>
        <v>0</v>
      </c>
      <c r="AH52" s="122"/>
      <c r="AI52" s="122"/>
      <c r="AJ52" s="122"/>
      <c r="AK52" s="122"/>
      <c r="AL52" s="122"/>
      <c r="AM52" s="122"/>
      <c r="AN52" s="124">
        <f>SUM(AG52,AT52)</f>
        <v>0</v>
      </c>
      <c r="AO52" s="122"/>
      <c r="AP52" s="122"/>
      <c r="AQ52" s="125" t="s">
        <v>80</v>
      </c>
      <c r="AR52" s="126"/>
      <c r="AS52" s="127">
        <f>ROUND(AS53,2)</f>
        <v>0</v>
      </c>
      <c r="AT52" s="128">
        <f>ROUND(SUM(AV52:AW52),2)</f>
        <v>0</v>
      </c>
      <c r="AU52" s="129">
        <f>ROUND(AU53,5)</f>
        <v>0</v>
      </c>
      <c r="AV52" s="128">
        <f>ROUND(AZ52*L26,2)</f>
        <v>0</v>
      </c>
      <c r="AW52" s="128">
        <f>ROUND(BA52*L27,2)</f>
        <v>0</v>
      </c>
      <c r="AX52" s="128">
        <f>ROUND(BB52*L26,2)</f>
        <v>0</v>
      </c>
      <c r="AY52" s="128">
        <f>ROUND(BC52*L27,2)</f>
        <v>0</v>
      </c>
      <c r="AZ52" s="128">
        <f>ROUND(AZ53,2)</f>
        <v>0</v>
      </c>
      <c r="BA52" s="128">
        <f>ROUND(BA53,2)</f>
        <v>0</v>
      </c>
      <c r="BB52" s="128">
        <f>ROUND(BB53,2)</f>
        <v>0</v>
      </c>
      <c r="BC52" s="128">
        <f>ROUND(BC53,2)</f>
        <v>0</v>
      </c>
      <c r="BD52" s="130">
        <f>ROUND(BD53,2)</f>
        <v>0</v>
      </c>
      <c r="BS52" s="131" t="s">
        <v>73</v>
      </c>
      <c r="BT52" s="131" t="s">
        <v>81</v>
      </c>
      <c r="BU52" s="131" t="s">
        <v>75</v>
      </c>
      <c r="BV52" s="131" t="s">
        <v>76</v>
      </c>
      <c r="BW52" s="131" t="s">
        <v>82</v>
      </c>
      <c r="BX52" s="131" t="s">
        <v>7</v>
      </c>
      <c r="CL52" s="131" t="s">
        <v>21</v>
      </c>
      <c r="CM52" s="131" t="s">
        <v>83</v>
      </c>
    </row>
    <row r="53" s="6" customFormat="1" ht="28.5" customHeight="1">
      <c r="A53" s="132" t="s">
        <v>84</v>
      </c>
      <c r="B53" s="133"/>
      <c r="C53" s="134"/>
      <c r="D53" s="134"/>
      <c r="E53" s="135" t="s">
        <v>85</v>
      </c>
      <c r="F53" s="135"/>
      <c r="G53" s="135"/>
      <c r="H53" s="135"/>
      <c r="I53" s="135"/>
      <c r="J53" s="134"/>
      <c r="K53" s="135" t="s">
        <v>86</v>
      </c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6">
        <f>'001 - Elektroinstalace a ...'!J29</f>
        <v>0</v>
      </c>
      <c r="AH53" s="134"/>
      <c r="AI53" s="134"/>
      <c r="AJ53" s="134"/>
      <c r="AK53" s="134"/>
      <c r="AL53" s="134"/>
      <c r="AM53" s="134"/>
      <c r="AN53" s="136">
        <f>SUM(AG53,AT53)</f>
        <v>0</v>
      </c>
      <c r="AO53" s="134"/>
      <c r="AP53" s="134"/>
      <c r="AQ53" s="137" t="s">
        <v>87</v>
      </c>
      <c r="AR53" s="138"/>
      <c r="AS53" s="139">
        <v>0</v>
      </c>
      <c r="AT53" s="140">
        <f>ROUND(SUM(AV53:AW53),2)</f>
        <v>0</v>
      </c>
      <c r="AU53" s="141">
        <f>'001 - Elektroinstalace a ...'!P94</f>
        <v>0</v>
      </c>
      <c r="AV53" s="140">
        <f>'001 - Elektroinstalace a ...'!J32</f>
        <v>0</v>
      </c>
      <c r="AW53" s="140">
        <f>'001 - Elektroinstalace a ...'!J33</f>
        <v>0</v>
      </c>
      <c r="AX53" s="140">
        <f>'001 - Elektroinstalace a ...'!J34</f>
        <v>0</v>
      </c>
      <c r="AY53" s="140">
        <f>'001 - Elektroinstalace a ...'!J35</f>
        <v>0</v>
      </c>
      <c r="AZ53" s="140">
        <f>'001 - Elektroinstalace a ...'!F32</f>
        <v>0</v>
      </c>
      <c r="BA53" s="140">
        <f>'001 - Elektroinstalace a ...'!F33</f>
        <v>0</v>
      </c>
      <c r="BB53" s="140">
        <f>'001 - Elektroinstalace a ...'!F34</f>
        <v>0</v>
      </c>
      <c r="BC53" s="140">
        <f>'001 - Elektroinstalace a ...'!F35</f>
        <v>0</v>
      </c>
      <c r="BD53" s="142">
        <f>'001 - Elektroinstalace a ...'!F36</f>
        <v>0</v>
      </c>
      <c r="BT53" s="143" t="s">
        <v>83</v>
      </c>
      <c r="BV53" s="143" t="s">
        <v>76</v>
      </c>
      <c r="BW53" s="143" t="s">
        <v>88</v>
      </c>
      <c r="BX53" s="143" t="s">
        <v>82</v>
      </c>
      <c r="CL53" s="143" t="s">
        <v>21</v>
      </c>
    </row>
    <row r="54" s="1" customFormat="1" ht="30" customHeight="1">
      <c r="B54" s="46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2"/>
    </row>
    <row r="55" s="1" customFormat="1" ht="6.96" customHeight="1"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72"/>
    </row>
  </sheetData>
  <sheetProtection sheet="1" formatColumns="0" formatRows="0" objects="1" scenarios="1" spinCount="100000" saltValue="usXciMnt+2q8V5EUE4o4A/FPbbZqH/gwIopeqWSxKTEkoGTxQkAIrcWTFtWAf4pjvNsYyBHQCtES5HV2q3+nNA==" hashValue="kp99sO/7yc8yM95d14MLXf6rfD895Rx1vPbNsbJLYlOukHYrGsXtXWnkvR1gOtjE0PPTKSk7IrUqHLr8QDpNDw==" algorithmName="SHA-512" password="CC35"/>
  <mergeCells count="45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AG51:AM51"/>
    <mergeCell ref="AN51:AP51"/>
    <mergeCell ref="AR2:BE2"/>
  </mergeCells>
  <hyperlinks>
    <hyperlink ref="K1:S1" location="C2" display="1) Rekapitulace stavby"/>
    <hyperlink ref="W1:AI1" location="C51" display="2) Rekapitulace objektů stavby a soupisů prací"/>
    <hyperlink ref="A53" location="'001 - Elektroinstalace a ...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4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5"/>
      <c r="C1" s="145"/>
      <c r="D1" s="146" t="s">
        <v>1</v>
      </c>
      <c r="E1" s="145"/>
      <c r="F1" s="147" t="s">
        <v>89</v>
      </c>
      <c r="G1" s="147" t="s">
        <v>90</v>
      </c>
      <c r="H1" s="147"/>
      <c r="I1" s="148"/>
      <c r="J1" s="147" t="s">
        <v>91</v>
      </c>
      <c r="K1" s="146" t="s">
        <v>92</v>
      </c>
      <c r="L1" s="147" t="s">
        <v>93</v>
      </c>
      <c r="M1" s="147"/>
      <c r="N1" s="147"/>
      <c r="O1" s="147"/>
      <c r="P1" s="147"/>
      <c r="Q1" s="147"/>
      <c r="R1" s="147"/>
      <c r="S1" s="147"/>
      <c r="T1" s="147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88</v>
      </c>
    </row>
    <row r="3" ht="6.96" customHeight="1">
      <c r="B3" s="25"/>
      <c r="C3" s="26"/>
      <c r="D3" s="26"/>
      <c r="E3" s="26"/>
      <c r="F3" s="26"/>
      <c r="G3" s="26"/>
      <c r="H3" s="26"/>
      <c r="I3" s="149"/>
      <c r="J3" s="26"/>
      <c r="K3" s="27"/>
      <c r="AT3" s="24" t="s">
        <v>83</v>
      </c>
    </row>
    <row r="4" ht="36.96" customHeight="1">
      <c r="B4" s="28"/>
      <c r="C4" s="29"/>
      <c r="D4" s="30" t="s">
        <v>94</v>
      </c>
      <c r="E4" s="29"/>
      <c r="F4" s="29"/>
      <c r="G4" s="29"/>
      <c r="H4" s="29"/>
      <c r="I4" s="150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0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0"/>
      <c r="J6" s="29"/>
      <c r="K6" s="31"/>
    </row>
    <row r="7" ht="16.5" customHeight="1">
      <c r="B7" s="28"/>
      <c r="C7" s="29"/>
      <c r="D7" s="29"/>
      <c r="E7" s="151" t="str">
        <f>'Rekapitulace stavby'!K6</f>
        <v>Tovéř - Stavební úpravy a nástavba budovy MŠ Tovéř</v>
      </c>
      <c r="F7" s="40"/>
      <c r="G7" s="40"/>
      <c r="H7" s="40"/>
      <c r="I7" s="150"/>
      <c r="J7" s="29"/>
      <c r="K7" s="31"/>
    </row>
    <row r="8">
      <c r="B8" s="28"/>
      <c r="C8" s="29"/>
      <c r="D8" s="40" t="s">
        <v>95</v>
      </c>
      <c r="E8" s="29"/>
      <c r="F8" s="29"/>
      <c r="G8" s="29"/>
      <c r="H8" s="29"/>
      <c r="I8" s="150"/>
      <c r="J8" s="29"/>
      <c r="K8" s="31"/>
    </row>
    <row r="9" s="1" customFormat="1" ht="16.5" customHeight="1">
      <c r="B9" s="46"/>
      <c r="C9" s="47"/>
      <c r="D9" s="47"/>
      <c r="E9" s="151" t="s">
        <v>96</v>
      </c>
      <c r="F9" s="47"/>
      <c r="G9" s="47"/>
      <c r="H9" s="47"/>
      <c r="I9" s="152"/>
      <c r="J9" s="47"/>
      <c r="K9" s="51"/>
    </row>
    <row r="10" s="1" customFormat="1">
      <c r="B10" s="46"/>
      <c r="C10" s="47"/>
      <c r="D10" s="40" t="s">
        <v>97</v>
      </c>
      <c r="E10" s="47"/>
      <c r="F10" s="47"/>
      <c r="G10" s="47"/>
      <c r="H10" s="47"/>
      <c r="I10" s="152"/>
      <c r="J10" s="47"/>
      <c r="K10" s="51"/>
    </row>
    <row r="11" s="1" customFormat="1" ht="36.96" customHeight="1">
      <c r="B11" s="46"/>
      <c r="C11" s="47"/>
      <c r="D11" s="47"/>
      <c r="E11" s="153" t="s">
        <v>98</v>
      </c>
      <c r="F11" s="47"/>
      <c r="G11" s="47"/>
      <c r="H11" s="47"/>
      <c r="I11" s="152"/>
      <c r="J11" s="47"/>
      <c r="K11" s="51"/>
    </row>
    <row r="12" s="1" customFormat="1">
      <c r="B12" s="46"/>
      <c r="C12" s="47"/>
      <c r="D12" s="47"/>
      <c r="E12" s="47"/>
      <c r="F12" s="47"/>
      <c r="G12" s="47"/>
      <c r="H12" s="47"/>
      <c r="I12" s="152"/>
      <c r="J12" s="47"/>
      <c r="K12" s="51"/>
    </row>
    <row r="13" s="1" customFormat="1" ht="14.4" customHeight="1">
      <c r="B13" s="46"/>
      <c r="C13" s="47"/>
      <c r="D13" s="40" t="s">
        <v>20</v>
      </c>
      <c r="E13" s="47"/>
      <c r="F13" s="35" t="s">
        <v>21</v>
      </c>
      <c r="G13" s="47"/>
      <c r="H13" s="47"/>
      <c r="I13" s="154" t="s">
        <v>22</v>
      </c>
      <c r="J13" s="35" t="s">
        <v>23</v>
      </c>
      <c r="K13" s="51"/>
    </row>
    <row r="14" s="1" customFormat="1" ht="14.4" customHeight="1">
      <c r="B14" s="46"/>
      <c r="C14" s="47"/>
      <c r="D14" s="40" t="s">
        <v>24</v>
      </c>
      <c r="E14" s="47"/>
      <c r="F14" s="35" t="s">
        <v>25</v>
      </c>
      <c r="G14" s="47"/>
      <c r="H14" s="47"/>
      <c r="I14" s="154" t="s">
        <v>26</v>
      </c>
      <c r="J14" s="155" t="str">
        <f>'Rekapitulace stavby'!AN8</f>
        <v>7. 1. 2018</v>
      </c>
      <c r="K14" s="51"/>
    </row>
    <row r="15" s="1" customFormat="1" ht="10.8" customHeight="1">
      <c r="B15" s="46"/>
      <c r="C15" s="47"/>
      <c r="D15" s="47"/>
      <c r="E15" s="47"/>
      <c r="F15" s="47"/>
      <c r="G15" s="47"/>
      <c r="H15" s="47"/>
      <c r="I15" s="152"/>
      <c r="J15" s="47"/>
      <c r="K15" s="51"/>
    </row>
    <row r="16" s="1" customFormat="1" ht="14.4" customHeight="1">
      <c r="B16" s="46"/>
      <c r="C16" s="47"/>
      <c r="D16" s="40" t="s">
        <v>28</v>
      </c>
      <c r="E16" s="47"/>
      <c r="F16" s="47"/>
      <c r="G16" s="47"/>
      <c r="H16" s="47"/>
      <c r="I16" s="154" t="s">
        <v>29</v>
      </c>
      <c r="J16" s="35" t="str">
        <f>IF('Rekapitulace stavby'!AN10="","",'Rekapitulace stavby'!AN10)</f>
        <v/>
      </c>
      <c r="K16" s="51"/>
    </row>
    <row r="17" s="1" customFormat="1" ht="18" customHeight="1">
      <c r="B17" s="46"/>
      <c r="C17" s="47"/>
      <c r="D17" s="47"/>
      <c r="E17" s="35" t="str">
        <f>IF('Rekapitulace stavby'!E11="","",'Rekapitulace stavby'!E11)</f>
        <v xml:space="preserve"> </v>
      </c>
      <c r="F17" s="47"/>
      <c r="G17" s="47"/>
      <c r="H17" s="47"/>
      <c r="I17" s="154" t="s">
        <v>31</v>
      </c>
      <c r="J17" s="35" t="str">
        <f>IF('Rekapitulace stavby'!AN11="","",'Rekapitulace stavby'!AN11)</f>
        <v/>
      </c>
      <c r="K17" s="51"/>
    </row>
    <row r="18" s="1" customFormat="1" ht="6.96" customHeight="1">
      <c r="B18" s="46"/>
      <c r="C18" s="47"/>
      <c r="D18" s="47"/>
      <c r="E18" s="47"/>
      <c r="F18" s="47"/>
      <c r="G18" s="47"/>
      <c r="H18" s="47"/>
      <c r="I18" s="152"/>
      <c r="J18" s="47"/>
      <c r="K18" s="51"/>
    </row>
    <row r="19" s="1" customFormat="1" ht="14.4" customHeight="1">
      <c r="B19" s="46"/>
      <c r="C19" s="47"/>
      <c r="D19" s="40" t="s">
        <v>32</v>
      </c>
      <c r="E19" s="47"/>
      <c r="F19" s="47"/>
      <c r="G19" s="47"/>
      <c r="H19" s="47"/>
      <c r="I19" s="154" t="s">
        <v>29</v>
      </c>
      <c r="J19" s="35" t="str">
        <f>IF('Rekapitulace stavby'!AN13="Vyplň údaj","",IF('Rekapitulace stavby'!AN13="","",'Rekapitulace stavby'!AN13))</f>
        <v/>
      </c>
      <c r="K19" s="51"/>
    </row>
    <row r="20" s="1" customFormat="1" ht="18" customHeight="1">
      <c r="B20" s="46"/>
      <c r="C20" s="47"/>
      <c r="D20" s="47"/>
      <c r="E20" s="35" t="str">
        <f>IF('Rekapitulace stavby'!E14="Vyplň údaj","",IF('Rekapitulace stavby'!E14="","",'Rekapitulace stavby'!E14))</f>
        <v/>
      </c>
      <c r="F20" s="47"/>
      <c r="G20" s="47"/>
      <c r="H20" s="47"/>
      <c r="I20" s="154" t="s">
        <v>31</v>
      </c>
      <c r="J20" s="35" t="str">
        <f>IF('Rekapitulace stavby'!AN14="Vyplň údaj","",IF('Rekapitulace stavby'!AN14="","",'Rekapitulace stavby'!AN14))</f>
        <v/>
      </c>
      <c r="K20" s="51"/>
    </row>
    <row r="21" s="1" customFormat="1" ht="6.96" customHeight="1">
      <c r="B21" s="46"/>
      <c r="C21" s="47"/>
      <c r="D21" s="47"/>
      <c r="E21" s="47"/>
      <c r="F21" s="47"/>
      <c r="G21" s="47"/>
      <c r="H21" s="47"/>
      <c r="I21" s="152"/>
      <c r="J21" s="47"/>
      <c r="K21" s="51"/>
    </row>
    <row r="22" s="1" customFormat="1" ht="14.4" customHeight="1">
      <c r="B22" s="46"/>
      <c r="C22" s="47"/>
      <c r="D22" s="40" t="s">
        <v>34</v>
      </c>
      <c r="E22" s="47"/>
      <c r="F22" s="47"/>
      <c r="G22" s="47"/>
      <c r="H22" s="47"/>
      <c r="I22" s="154" t="s">
        <v>29</v>
      </c>
      <c r="J22" s="35" t="s">
        <v>35</v>
      </c>
      <c r="K22" s="51"/>
    </row>
    <row r="23" s="1" customFormat="1" ht="18" customHeight="1">
      <c r="B23" s="46"/>
      <c r="C23" s="47"/>
      <c r="D23" s="47"/>
      <c r="E23" s="35" t="s">
        <v>36</v>
      </c>
      <c r="F23" s="47"/>
      <c r="G23" s="47"/>
      <c r="H23" s="47"/>
      <c r="I23" s="154" t="s">
        <v>31</v>
      </c>
      <c r="J23" s="35" t="s">
        <v>23</v>
      </c>
      <c r="K23" s="51"/>
    </row>
    <row r="24" s="1" customFormat="1" ht="6.96" customHeight="1">
      <c r="B24" s="46"/>
      <c r="C24" s="47"/>
      <c r="D24" s="47"/>
      <c r="E24" s="47"/>
      <c r="F24" s="47"/>
      <c r="G24" s="47"/>
      <c r="H24" s="47"/>
      <c r="I24" s="152"/>
      <c r="J24" s="47"/>
      <c r="K24" s="51"/>
    </row>
    <row r="25" s="1" customFormat="1" ht="14.4" customHeight="1">
      <c r="B25" s="46"/>
      <c r="C25" s="47"/>
      <c r="D25" s="40" t="s">
        <v>38</v>
      </c>
      <c r="E25" s="47"/>
      <c r="F25" s="47"/>
      <c r="G25" s="47"/>
      <c r="H25" s="47"/>
      <c r="I25" s="152"/>
      <c r="J25" s="47"/>
      <c r="K25" s="51"/>
    </row>
    <row r="26" s="7" customFormat="1" ht="16.5" customHeight="1">
      <c r="B26" s="156"/>
      <c r="C26" s="157"/>
      <c r="D26" s="157"/>
      <c r="E26" s="44" t="s">
        <v>23</v>
      </c>
      <c r="F26" s="44"/>
      <c r="G26" s="44"/>
      <c r="H26" s="44"/>
      <c r="I26" s="158"/>
      <c r="J26" s="157"/>
      <c r="K26" s="159"/>
    </row>
    <row r="27" s="1" customFormat="1" ht="6.96" customHeight="1">
      <c r="B27" s="46"/>
      <c r="C27" s="47"/>
      <c r="D27" s="47"/>
      <c r="E27" s="47"/>
      <c r="F27" s="47"/>
      <c r="G27" s="47"/>
      <c r="H27" s="47"/>
      <c r="I27" s="152"/>
      <c r="J27" s="47"/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0"/>
      <c r="J28" s="106"/>
      <c r="K28" s="161"/>
    </row>
    <row r="29" s="1" customFormat="1" ht="25.44" customHeight="1">
      <c r="B29" s="46"/>
      <c r="C29" s="47"/>
      <c r="D29" s="162" t="s">
        <v>40</v>
      </c>
      <c r="E29" s="47"/>
      <c r="F29" s="47"/>
      <c r="G29" s="47"/>
      <c r="H29" s="47"/>
      <c r="I29" s="152"/>
      <c r="J29" s="163">
        <f>ROUND(J94,2)</f>
        <v>0</v>
      </c>
      <c r="K29" s="51"/>
    </row>
    <row r="30" s="1" customFormat="1" ht="6.96" customHeight="1">
      <c r="B30" s="46"/>
      <c r="C30" s="47"/>
      <c r="D30" s="106"/>
      <c r="E30" s="106"/>
      <c r="F30" s="106"/>
      <c r="G30" s="106"/>
      <c r="H30" s="106"/>
      <c r="I30" s="160"/>
      <c r="J30" s="106"/>
      <c r="K30" s="161"/>
    </row>
    <row r="31" s="1" customFormat="1" ht="14.4" customHeight="1">
      <c r="B31" s="46"/>
      <c r="C31" s="47"/>
      <c r="D31" s="47"/>
      <c r="E31" s="47"/>
      <c r="F31" s="52" t="s">
        <v>42</v>
      </c>
      <c r="G31" s="47"/>
      <c r="H31" s="47"/>
      <c r="I31" s="164" t="s">
        <v>41</v>
      </c>
      <c r="J31" s="52" t="s">
        <v>43</v>
      </c>
      <c r="K31" s="51"/>
    </row>
    <row r="32" s="1" customFormat="1" ht="14.4" customHeight="1">
      <c r="B32" s="46"/>
      <c r="C32" s="47"/>
      <c r="D32" s="55" t="s">
        <v>44</v>
      </c>
      <c r="E32" s="55" t="s">
        <v>45</v>
      </c>
      <c r="F32" s="165">
        <f>ROUND(SUM(BE94:BE249), 2)</f>
        <v>0</v>
      </c>
      <c r="G32" s="47"/>
      <c r="H32" s="47"/>
      <c r="I32" s="166">
        <v>0.20999999999999999</v>
      </c>
      <c r="J32" s="165">
        <f>ROUND(ROUND((SUM(BE94:BE249)), 2)*I32, 2)</f>
        <v>0</v>
      </c>
      <c r="K32" s="51"/>
    </row>
    <row r="33" s="1" customFormat="1" ht="14.4" customHeight="1">
      <c r="B33" s="46"/>
      <c r="C33" s="47"/>
      <c r="D33" s="47"/>
      <c r="E33" s="55" t="s">
        <v>46</v>
      </c>
      <c r="F33" s="165">
        <f>ROUND(SUM(BF94:BF249), 2)</f>
        <v>0</v>
      </c>
      <c r="G33" s="47"/>
      <c r="H33" s="47"/>
      <c r="I33" s="166">
        <v>0.14999999999999999</v>
      </c>
      <c r="J33" s="165">
        <f>ROUND(ROUND((SUM(BF94:BF249)), 2)*I33, 2)</f>
        <v>0</v>
      </c>
      <c r="K33" s="51"/>
    </row>
    <row r="34" hidden="1" s="1" customFormat="1" ht="14.4" customHeight="1">
      <c r="B34" s="46"/>
      <c r="C34" s="47"/>
      <c r="D34" s="47"/>
      <c r="E34" s="55" t="s">
        <v>47</v>
      </c>
      <c r="F34" s="165">
        <f>ROUND(SUM(BG94:BG249), 2)</f>
        <v>0</v>
      </c>
      <c r="G34" s="47"/>
      <c r="H34" s="47"/>
      <c r="I34" s="166">
        <v>0.20999999999999999</v>
      </c>
      <c r="J34" s="165">
        <v>0</v>
      </c>
      <c r="K34" s="51"/>
    </row>
    <row r="35" hidden="1" s="1" customFormat="1" ht="14.4" customHeight="1">
      <c r="B35" s="46"/>
      <c r="C35" s="47"/>
      <c r="D35" s="47"/>
      <c r="E35" s="55" t="s">
        <v>48</v>
      </c>
      <c r="F35" s="165">
        <f>ROUND(SUM(BH94:BH249), 2)</f>
        <v>0</v>
      </c>
      <c r="G35" s="47"/>
      <c r="H35" s="47"/>
      <c r="I35" s="166">
        <v>0.14999999999999999</v>
      </c>
      <c r="J35" s="165">
        <v>0</v>
      </c>
      <c r="K35" s="51"/>
    </row>
    <row r="36" hidden="1" s="1" customFormat="1" ht="14.4" customHeight="1">
      <c r="B36" s="46"/>
      <c r="C36" s="47"/>
      <c r="D36" s="47"/>
      <c r="E36" s="55" t="s">
        <v>49</v>
      </c>
      <c r="F36" s="165">
        <f>ROUND(SUM(BI94:BI249), 2)</f>
        <v>0</v>
      </c>
      <c r="G36" s="47"/>
      <c r="H36" s="47"/>
      <c r="I36" s="166">
        <v>0</v>
      </c>
      <c r="J36" s="165">
        <v>0</v>
      </c>
      <c r="K36" s="51"/>
    </row>
    <row r="37" s="1" customFormat="1" ht="6.96" customHeight="1">
      <c r="B37" s="46"/>
      <c r="C37" s="47"/>
      <c r="D37" s="47"/>
      <c r="E37" s="47"/>
      <c r="F37" s="47"/>
      <c r="G37" s="47"/>
      <c r="H37" s="47"/>
      <c r="I37" s="152"/>
      <c r="J37" s="47"/>
      <c r="K37" s="51"/>
    </row>
    <row r="38" s="1" customFormat="1" ht="25.44" customHeight="1">
      <c r="B38" s="46"/>
      <c r="C38" s="167"/>
      <c r="D38" s="168" t="s">
        <v>50</v>
      </c>
      <c r="E38" s="98"/>
      <c r="F38" s="98"/>
      <c r="G38" s="169" t="s">
        <v>51</v>
      </c>
      <c r="H38" s="170" t="s">
        <v>52</v>
      </c>
      <c r="I38" s="171"/>
      <c r="J38" s="172">
        <f>SUM(J29:J36)</f>
        <v>0</v>
      </c>
      <c r="K38" s="173"/>
    </row>
    <row r="39" s="1" customFormat="1" ht="14.4" customHeight="1">
      <c r="B39" s="67"/>
      <c r="C39" s="68"/>
      <c r="D39" s="68"/>
      <c r="E39" s="68"/>
      <c r="F39" s="68"/>
      <c r="G39" s="68"/>
      <c r="H39" s="68"/>
      <c r="I39" s="174"/>
      <c r="J39" s="68"/>
      <c r="K39" s="69"/>
    </row>
    <row r="43" s="1" customFormat="1" ht="6.96" customHeight="1">
      <c r="B43" s="175"/>
      <c r="C43" s="176"/>
      <c r="D43" s="176"/>
      <c r="E43" s="176"/>
      <c r="F43" s="176"/>
      <c r="G43" s="176"/>
      <c r="H43" s="176"/>
      <c r="I43" s="177"/>
      <c r="J43" s="176"/>
      <c r="K43" s="178"/>
    </row>
    <row r="44" s="1" customFormat="1" ht="36.96" customHeight="1">
      <c r="B44" s="46"/>
      <c r="C44" s="30" t="s">
        <v>99</v>
      </c>
      <c r="D44" s="47"/>
      <c r="E44" s="47"/>
      <c r="F44" s="47"/>
      <c r="G44" s="47"/>
      <c r="H44" s="47"/>
      <c r="I44" s="152"/>
      <c r="J44" s="47"/>
      <c r="K44" s="51"/>
    </row>
    <row r="45" s="1" customFormat="1" ht="6.96" customHeight="1">
      <c r="B45" s="46"/>
      <c r="C45" s="47"/>
      <c r="D45" s="47"/>
      <c r="E45" s="47"/>
      <c r="F45" s="47"/>
      <c r="G45" s="47"/>
      <c r="H45" s="47"/>
      <c r="I45" s="152"/>
      <c r="J45" s="47"/>
      <c r="K45" s="51"/>
    </row>
    <row r="46" s="1" customFormat="1" ht="14.4" customHeight="1">
      <c r="B46" s="46"/>
      <c r="C46" s="40" t="s">
        <v>18</v>
      </c>
      <c r="D46" s="47"/>
      <c r="E46" s="47"/>
      <c r="F46" s="47"/>
      <c r="G46" s="47"/>
      <c r="H46" s="47"/>
      <c r="I46" s="152"/>
      <c r="J46" s="47"/>
      <c r="K46" s="51"/>
    </row>
    <row r="47" s="1" customFormat="1" ht="16.5" customHeight="1">
      <c r="B47" s="46"/>
      <c r="C47" s="47"/>
      <c r="D47" s="47"/>
      <c r="E47" s="151" t="str">
        <f>E7</f>
        <v>Tovéř - Stavební úpravy a nástavba budovy MŠ Tovéř</v>
      </c>
      <c r="F47" s="40"/>
      <c r="G47" s="40"/>
      <c r="H47" s="40"/>
      <c r="I47" s="152"/>
      <c r="J47" s="47"/>
      <c r="K47" s="51"/>
    </row>
    <row r="48">
      <c r="B48" s="28"/>
      <c r="C48" s="40" t="s">
        <v>95</v>
      </c>
      <c r="D48" s="29"/>
      <c r="E48" s="29"/>
      <c r="F48" s="29"/>
      <c r="G48" s="29"/>
      <c r="H48" s="29"/>
      <c r="I48" s="150"/>
      <c r="J48" s="29"/>
      <c r="K48" s="31"/>
    </row>
    <row r="49" s="1" customFormat="1" ht="16.5" customHeight="1">
      <c r="B49" s="46"/>
      <c r="C49" s="47"/>
      <c r="D49" s="47"/>
      <c r="E49" s="151" t="s">
        <v>96</v>
      </c>
      <c r="F49" s="47"/>
      <c r="G49" s="47"/>
      <c r="H49" s="47"/>
      <c r="I49" s="152"/>
      <c r="J49" s="47"/>
      <c r="K49" s="51"/>
    </row>
    <row r="50" s="1" customFormat="1" ht="14.4" customHeight="1">
      <c r="B50" s="46"/>
      <c r="C50" s="40" t="s">
        <v>97</v>
      </c>
      <c r="D50" s="47"/>
      <c r="E50" s="47"/>
      <c r="F50" s="47"/>
      <c r="G50" s="47"/>
      <c r="H50" s="47"/>
      <c r="I50" s="152"/>
      <c r="J50" s="47"/>
      <c r="K50" s="51"/>
    </row>
    <row r="51" s="1" customFormat="1" ht="17.25" customHeight="1">
      <c r="B51" s="46"/>
      <c r="C51" s="47"/>
      <c r="D51" s="47"/>
      <c r="E51" s="153" t="str">
        <f>E11</f>
        <v>001 - Elektroinstalace a hromosvod - třída (100%)</v>
      </c>
      <c r="F51" s="47"/>
      <c r="G51" s="47"/>
      <c r="H51" s="47"/>
      <c r="I51" s="152"/>
      <c r="J51" s="47"/>
      <c r="K51" s="51"/>
    </row>
    <row r="52" s="1" customFormat="1" ht="6.96" customHeight="1">
      <c r="B52" s="46"/>
      <c r="C52" s="47"/>
      <c r="D52" s="47"/>
      <c r="E52" s="47"/>
      <c r="F52" s="47"/>
      <c r="G52" s="47"/>
      <c r="H52" s="47"/>
      <c r="I52" s="152"/>
      <c r="J52" s="47"/>
      <c r="K52" s="51"/>
    </row>
    <row r="53" s="1" customFormat="1" ht="18" customHeight="1">
      <c r="B53" s="46"/>
      <c r="C53" s="40" t="s">
        <v>24</v>
      </c>
      <c r="D53" s="47"/>
      <c r="E53" s="47"/>
      <c r="F53" s="35" t="str">
        <f>F14</f>
        <v>Tovéř</v>
      </c>
      <c r="G53" s="47"/>
      <c r="H53" s="47"/>
      <c r="I53" s="154" t="s">
        <v>26</v>
      </c>
      <c r="J53" s="155" t="str">
        <f>IF(J14="","",J14)</f>
        <v>7. 1. 2018</v>
      </c>
      <c r="K53" s="51"/>
    </row>
    <row r="54" s="1" customFormat="1" ht="6.96" customHeight="1">
      <c r="B54" s="46"/>
      <c r="C54" s="47"/>
      <c r="D54" s="47"/>
      <c r="E54" s="47"/>
      <c r="F54" s="47"/>
      <c r="G54" s="47"/>
      <c r="H54" s="47"/>
      <c r="I54" s="152"/>
      <c r="J54" s="47"/>
      <c r="K54" s="51"/>
    </row>
    <row r="55" s="1" customFormat="1">
      <c r="B55" s="46"/>
      <c r="C55" s="40" t="s">
        <v>28</v>
      </c>
      <c r="D55" s="47"/>
      <c r="E55" s="47"/>
      <c r="F55" s="35" t="str">
        <f>E17</f>
        <v xml:space="preserve"> </v>
      </c>
      <c r="G55" s="47"/>
      <c r="H55" s="47"/>
      <c r="I55" s="154" t="s">
        <v>34</v>
      </c>
      <c r="J55" s="44" t="str">
        <f>E23</f>
        <v>Petr Vodáček</v>
      </c>
      <c r="K55" s="51"/>
    </row>
    <row r="56" s="1" customFormat="1" ht="14.4" customHeight="1">
      <c r="B56" s="46"/>
      <c r="C56" s="40" t="s">
        <v>32</v>
      </c>
      <c r="D56" s="47"/>
      <c r="E56" s="47"/>
      <c r="F56" s="35" t="str">
        <f>IF(E20="","",E20)</f>
        <v/>
      </c>
      <c r="G56" s="47"/>
      <c r="H56" s="47"/>
      <c r="I56" s="152"/>
      <c r="J56" s="179"/>
      <c r="K56" s="51"/>
    </row>
    <row r="57" s="1" customFormat="1" ht="10.32" customHeight="1">
      <c r="B57" s="46"/>
      <c r="C57" s="47"/>
      <c r="D57" s="47"/>
      <c r="E57" s="47"/>
      <c r="F57" s="47"/>
      <c r="G57" s="47"/>
      <c r="H57" s="47"/>
      <c r="I57" s="152"/>
      <c r="J57" s="47"/>
      <c r="K57" s="51"/>
    </row>
    <row r="58" s="1" customFormat="1" ht="29.28" customHeight="1">
      <c r="B58" s="46"/>
      <c r="C58" s="180" t="s">
        <v>100</v>
      </c>
      <c r="D58" s="167"/>
      <c r="E58" s="167"/>
      <c r="F58" s="167"/>
      <c r="G58" s="167"/>
      <c r="H58" s="167"/>
      <c r="I58" s="181"/>
      <c r="J58" s="182" t="s">
        <v>101</v>
      </c>
      <c r="K58" s="183"/>
    </row>
    <row r="59" s="1" customFormat="1" ht="10.32" customHeight="1">
      <c r="B59" s="46"/>
      <c r="C59" s="47"/>
      <c r="D59" s="47"/>
      <c r="E59" s="47"/>
      <c r="F59" s="47"/>
      <c r="G59" s="47"/>
      <c r="H59" s="47"/>
      <c r="I59" s="152"/>
      <c r="J59" s="47"/>
      <c r="K59" s="51"/>
    </row>
    <row r="60" s="1" customFormat="1" ht="29.28" customHeight="1">
      <c r="B60" s="46"/>
      <c r="C60" s="184" t="s">
        <v>102</v>
      </c>
      <c r="D60" s="47"/>
      <c r="E60" s="47"/>
      <c r="F60" s="47"/>
      <c r="G60" s="47"/>
      <c r="H60" s="47"/>
      <c r="I60" s="152"/>
      <c r="J60" s="163">
        <f>J94</f>
        <v>0</v>
      </c>
      <c r="K60" s="51"/>
      <c r="AU60" s="24" t="s">
        <v>103</v>
      </c>
    </row>
    <row r="61" s="8" customFormat="1" ht="24.96" customHeight="1">
      <c r="B61" s="185"/>
      <c r="C61" s="186"/>
      <c r="D61" s="187" t="s">
        <v>104</v>
      </c>
      <c r="E61" s="188"/>
      <c r="F61" s="188"/>
      <c r="G61" s="188"/>
      <c r="H61" s="188"/>
      <c r="I61" s="189"/>
      <c r="J61" s="190">
        <f>J95</f>
        <v>0</v>
      </c>
      <c r="K61" s="191"/>
    </row>
    <row r="62" s="9" customFormat="1" ht="19.92" customHeight="1">
      <c r="B62" s="192"/>
      <c r="C62" s="193"/>
      <c r="D62" s="194" t="s">
        <v>105</v>
      </c>
      <c r="E62" s="195"/>
      <c r="F62" s="195"/>
      <c r="G62" s="195"/>
      <c r="H62" s="195"/>
      <c r="I62" s="196"/>
      <c r="J62" s="197">
        <f>J96</f>
        <v>0</v>
      </c>
      <c r="K62" s="198"/>
    </row>
    <row r="63" s="9" customFormat="1" ht="19.92" customHeight="1">
      <c r="B63" s="192"/>
      <c r="C63" s="193"/>
      <c r="D63" s="194" t="s">
        <v>106</v>
      </c>
      <c r="E63" s="195"/>
      <c r="F63" s="195"/>
      <c r="G63" s="195"/>
      <c r="H63" s="195"/>
      <c r="I63" s="196"/>
      <c r="J63" s="197">
        <f>J141</f>
        <v>0</v>
      </c>
      <c r="K63" s="198"/>
    </row>
    <row r="64" s="9" customFormat="1" ht="19.92" customHeight="1">
      <c r="B64" s="192"/>
      <c r="C64" s="193"/>
      <c r="D64" s="194" t="s">
        <v>107</v>
      </c>
      <c r="E64" s="195"/>
      <c r="F64" s="195"/>
      <c r="G64" s="195"/>
      <c r="H64" s="195"/>
      <c r="I64" s="196"/>
      <c r="J64" s="197">
        <f>J146</f>
        <v>0</v>
      </c>
      <c r="K64" s="198"/>
    </row>
    <row r="65" s="9" customFormat="1" ht="19.92" customHeight="1">
      <c r="B65" s="192"/>
      <c r="C65" s="193"/>
      <c r="D65" s="194" t="s">
        <v>108</v>
      </c>
      <c r="E65" s="195"/>
      <c r="F65" s="195"/>
      <c r="G65" s="195"/>
      <c r="H65" s="195"/>
      <c r="I65" s="196"/>
      <c r="J65" s="197">
        <f>J158</f>
        <v>0</v>
      </c>
      <c r="K65" s="198"/>
    </row>
    <row r="66" s="9" customFormat="1" ht="19.92" customHeight="1">
      <c r="B66" s="192"/>
      <c r="C66" s="193"/>
      <c r="D66" s="194" t="s">
        <v>109</v>
      </c>
      <c r="E66" s="195"/>
      <c r="F66" s="195"/>
      <c r="G66" s="195"/>
      <c r="H66" s="195"/>
      <c r="I66" s="196"/>
      <c r="J66" s="197">
        <f>J169</f>
        <v>0</v>
      </c>
      <c r="K66" s="198"/>
    </row>
    <row r="67" s="9" customFormat="1" ht="19.92" customHeight="1">
      <c r="B67" s="192"/>
      <c r="C67" s="193"/>
      <c r="D67" s="194" t="s">
        <v>110</v>
      </c>
      <c r="E67" s="195"/>
      <c r="F67" s="195"/>
      <c r="G67" s="195"/>
      <c r="H67" s="195"/>
      <c r="I67" s="196"/>
      <c r="J67" s="197">
        <f>J172</f>
        <v>0</v>
      </c>
      <c r="K67" s="198"/>
    </row>
    <row r="68" s="9" customFormat="1" ht="19.92" customHeight="1">
      <c r="B68" s="192"/>
      <c r="C68" s="193"/>
      <c r="D68" s="194" t="s">
        <v>111</v>
      </c>
      <c r="E68" s="195"/>
      <c r="F68" s="195"/>
      <c r="G68" s="195"/>
      <c r="H68" s="195"/>
      <c r="I68" s="196"/>
      <c r="J68" s="197">
        <f>J187</f>
        <v>0</v>
      </c>
      <c r="K68" s="198"/>
    </row>
    <row r="69" s="8" customFormat="1" ht="24.96" customHeight="1">
      <c r="B69" s="185"/>
      <c r="C69" s="186"/>
      <c r="D69" s="187" t="s">
        <v>112</v>
      </c>
      <c r="E69" s="188"/>
      <c r="F69" s="188"/>
      <c r="G69" s="188"/>
      <c r="H69" s="188"/>
      <c r="I69" s="189"/>
      <c r="J69" s="190">
        <f>J198</f>
        <v>0</v>
      </c>
      <c r="K69" s="191"/>
    </row>
    <row r="70" s="9" customFormat="1" ht="19.92" customHeight="1">
      <c r="B70" s="192"/>
      <c r="C70" s="193"/>
      <c r="D70" s="194" t="s">
        <v>113</v>
      </c>
      <c r="E70" s="195"/>
      <c r="F70" s="195"/>
      <c r="G70" s="195"/>
      <c r="H70" s="195"/>
      <c r="I70" s="196"/>
      <c r="J70" s="197">
        <f>J199</f>
        <v>0</v>
      </c>
      <c r="K70" s="198"/>
    </row>
    <row r="71" s="9" customFormat="1" ht="19.92" customHeight="1">
      <c r="B71" s="192"/>
      <c r="C71" s="193"/>
      <c r="D71" s="194" t="s">
        <v>114</v>
      </c>
      <c r="E71" s="195"/>
      <c r="F71" s="195"/>
      <c r="G71" s="195"/>
      <c r="H71" s="195"/>
      <c r="I71" s="196"/>
      <c r="J71" s="197">
        <f>J214</f>
        <v>0</v>
      </c>
      <c r="K71" s="198"/>
    </row>
    <row r="72" s="8" customFormat="1" ht="24.96" customHeight="1">
      <c r="B72" s="185"/>
      <c r="C72" s="186"/>
      <c r="D72" s="187" t="s">
        <v>115</v>
      </c>
      <c r="E72" s="188"/>
      <c r="F72" s="188"/>
      <c r="G72" s="188"/>
      <c r="H72" s="188"/>
      <c r="I72" s="189"/>
      <c r="J72" s="190">
        <f>J247</f>
        <v>0</v>
      </c>
      <c r="K72" s="191"/>
    </row>
    <row r="73" s="1" customFormat="1" ht="21.84" customHeight="1">
      <c r="B73" s="46"/>
      <c r="C73" s="47"/>
      <c r="D73" s="47"/>
      <c r="E73" s="47"/>
      <c r="F73" s="47"/>
      <c r="G73" s="47"/>
      <c r="H73" s="47"/>
      <c r="I73" s="152"/>
      <c r="J73" s="47"/>
      <c r="K73" s="51"/>
    </row>
    <row r="74" s="1" customFormat="1" ht="6.96" customHeight="1">
      <c r="B74" s="67"/>
      <c r="C74" s="68"/>
      <c r="D74" s="68"/>
      <c r="E74" s="68"/>
      <c r="F74" s="68"/>
      <c r="G74" s="68"/>
      <c r="H74" s="68"/>
      <c r="I74" s="174"/>
      <c r="J74" s="68"/>
      <c r="K74" s="69"/>
    </row>
    <row r="78" s="1" customFormat="1" ht="6.96" customHeight="1">
      <c r="B78" s="70"/>
      <c r="C78" s="71"/>
      <c r="D78" s="71"/>
      <c r="E78" s="71"/>
      <c r="F78" s="71"/>
      <c r="G78" s="71"/>
      <c r="H78" s="71"/>
      <c r="I78" s="177"/>
      <c r="J78" s="71"/>
      <c r="K78" s="71"/>
      <c r="L78" s="72"/>
    </row>
    <row r="79" s="1" customFormat="1" ht="36.96" customHeight="1">
      <c r="B79" s="46"/>
      <c r="C79" s="73" t="s">
        <v>116</v>
      </c>
      <c r="D79" s="74"/>
      <c r="E79" s="74"/>
      <c r="F79" s="74"/>
      <c r="G79" s="74"/>
      <c r="H79" s="74"/>
      <c r="I79" s="199"/>
      <c r="J79" s="74"/>
      <c r="K79" s="74"/>
      <c r="L79" s="72"/>
    </row>
    <row r="80" s="1" customFormat="1" ht="6.96" customHeight="1">
      <c r="B80" s="46"/>
      <c r="C80" s="74"/>
      <c r="D80" s="74"/>
      <c r="E80" s="74"/>
      <c r="F80" s="74"/>
      <c r="G80" s="74"/>
      <c r="H80" s="74"/>
      <c r="I80" s="199"/>
      <c r="J80" s="74"/>
      <c r="K80" s="74"/>
      <c r="L80" s="72"/>
    </row>
    <row r="81" s="1" customFormat="1" ht="14.4" customHeight="1">
      <c r="B81" s="46"/>
      <c r="C81" s="76" t="s">
        <v>18</v>
      </c>
      <c r="D81" s="74"/>
      <c r="E81" s="74"/>
      <c r="F81" s="74"/>
      <c r="G81" s="74"/>
      <c r="H81" s="74"/>
      <c r="I81" s="199"/>
      <c r="J81" s="74"/>
      <c r="K81" s="74"/>
      <c r="L81" s="72"/>
    </row>
    <row r="82" s="1" customFormat="1" ht="16.5" customHeight="1">
      <c r="B82" s="46"/>
      <c r="C82" s="74"/>
      <c r="D82" s="74"/>
      <c r="E82" s="200" t="str">
        <f>E7</f>
        <v>Tovéř - Stavební úpravy a nástavba budovy MŠ Tovéř</v>
      </c>
      <c r="F82" s="76"/>
      <c r="G82" s="76"/>
      <c r="H82" s="76"/>
      <c r="I82" s="199"/>
      <c r="J82" s="74"/>
      <c r="K82" s="74"/>
      <c r="L82" s="72"/>
    </row>
    <row r="83">
      <c r="B83" s="28"/>
      <c r="C83" s="76" t="s">
        <v>95</v>
      </c>
      <c r="D83" s="201"/>
      <c r="E83" s="201"/>
      <c r="F83" s="201"/>
      <c r="G83" s="201"/>
      <c r="H83" s="201"/>
      <c r="I83" s="144"/>
      <c r="J83" s="201"/>
      <c r="K83" s="201"/>
      <c r="L83" s="202"/>
    </row>
    <row r="84" s="1" customFormat="1" ht="16.5" customHeight="1">
      <c r="B84" s="46"/>
      <c r="C84" s="74"/>
      <c r="D84" s="74"/>
      <c r="E84" s="200" t="s">
        <v>96</v>
      </c>
      <c r="F84" s="74"/>
      <c r="G84" s="74"/>
      <c r="H84" s="74"/>
      <c r="I84" s="199"/>
      <c r="J84" s="74"/>
      <c r="K84" s="74"/>
      <c r="L84" s="72"/>
    </row>
    <row r="85" s="1" customFormat="1" ht="14.4" customHeight="1">
      <c r="B85" s="46"/>
      <c r="C85" s="76" t="s">
        <v>97</v>
      </c>
      <c r="D85" s="74"/>
      <c r="E85" s="74"/>
      <c r="F85" s="74"/>
      <c r="G85" s="74"/>
      <c r="H85" s="74"/>
      <c r="I85" s="199"/>
      <c r="J85" s="74"/>
      <c r="K85" s="74"/>
      <c r="L85" s="72"/>
    </row>
    <row r="86" s="1" customFormat="1" ht="17.25" customHeight="1">
      <c r="B86" s="46"/>
      <c r="C86" s="74"/>
      <c r="D86" s="74"/>
      <c r="E86" s="82" t="str">
        <f>E11</f>
        <v>001 - Elektroinstalace a hromosvod - třída (100%)</v>
      </c>
      <c r="F86" s="74"/>
      <c r="G86" s="74"/>
      <c r="H86" s="74"/>
      <c r="I86" s="199"/>
      <c r="J86" s="74"/>
      <c r="K86" s="74"/>
      <c r="L86" s="72"/>
    </row>
    <row r="87" s="1" customFormat="1" ht="6.96" customHeight="1">
      <c r="B87" s="46"/>
      <c r="C87" s="74"/>
      <c r="D87" s="74"/>
      <c r="E87" s="74"/>
      <c r="F87" s="74"/>
      <c r="G87" s="74"/>
      <c r="H87" s="74"/>
      <c r="I87" s="199"/>
      <c r="J87" s="74"/>
      <c r="K87" s="74"/>
      <c r="L87" s="72"/>
    </row>
    <row r="88" s="1" customFormat="1" ht="18" customHeight="1">
      <c r="B88" s="46"/>
      <c r="C88" s="76" t="s">
        <v>24</v>
      </c>
      <c r="D88" s="74"/>
      <c r="E88" s="74"/>
      <c r="F88" s="203" t="str">
        <f>F14</f>
        <v>Tovéř</v>
      </c>
      <c r="G88" s="74"/>
      <c r="H88" s="74"/>
      <c r="I88" s="204" t="s">
        <v>26</v>
      </c>
      <c r="J88" s="85" t="str">
        <f>IF(J14="","",J14)</f>
        <v>7. 1. 2018</v>
      </c>
      <c r="K88" s="74"/>
      <c r="L88" s="72"/>
    </row>
    <row r="89" s="1" customFormat="1" ht="6.96" customHeight="1">
      <c r="B89" s="46"/>
      <c r="C89" s="74"/>
      <c r="D89" s="74"/>
      <c r="E89" s="74"/>
      <c r="F89" s="74"/>
      <c r="G89" s="74"/>
      <c r="H89" s="74"/>
      <c r="I89" s="199"/>
      <c r="J89" s="74"/>
      <c r="K89" s="74"/>
      <c r="L89" s="72"/>
    </row>
    <row r="90" s="1" customFormat="1">
      <c r="B90" s="46"/>
      <c r="C90" s="76" t="s">
        <v>28</v>
      </c>
      <c r="D90" s="74"/>
      <c r="E90" s="74"/>
      <c r="F90" s="203" t="str">
        <f>E17</f>
        <v xml:space="preserve"> </v>
      </c>
      <c r="G90" s="74"/>
      <c r="H90" s="74"/>
      <c r="I90" s="204" t="s">
        <v>34</v>
      </c>
      <c r="J90" s="203" t="str">
        <f>E23</f>
        <v>Petr Vodáček</v>
      </c>
      <c r="K90" s="74"/>
      <c r="L90" s="72"/>
    </row>
    <row r="91" s="1" customFormat="1" ht="14.4" customHeight="1">
      <c r="B91" s="46"/>
      <c r="C91" s="76" t="s">
        <v>32</v>
      </c>
      <c r="D91" s="74"/>
      <c r="E91" s="74"/>
      <c r="F91" s="203" t="str">
        <f>IF(E20="","",E20)</f>
        <v/>
      </c>
      <c r="G91" s="74"/>
      <c r="H91" s="74"/>
      <c r="I91" s="199"/>
      <c r="J91" s="74"/>
      <c r="K91" s="74"/>
      <c r="L91" s="72"/>
    </row>
    <row r="92" s="1" customFormat="1" ht="10.32" customHeight="1">
      <c r="B92" s="46"/>
      <c r="C92" s="74"/>
      <c r="D92" s="74"/>
      <c r="E92" s="74"/>
      <c r="F92" s="74"/>
      <c r="G92" s="74"/>
      <c r="H92" s="74"/>
      <c r="I92" s="199"/>
      <c r="J92" s="74"/>
      <c r="K92" s="74"/>
      <c r="L92" s="72"/>
    </row>
    <row r="93" s="10" customFormat="1" ht="29.28" customHeight="1">
      <c r="B93" s="205"/>
      <c r="C93" s="206" t="s">
        <v>117</v>
      </c>
      <c r="D93" s="207" t="s">
        <v>59</v>
      </c>
      <c r="E93" s="207" t="s">
        <v>55</v>
      </c>
      <c r="F93" s="207" t="s">
        <v>118</v>
      </c>
      <c r="G93" s="207" t="s">
        <v>119</v>
      </c>
      <c r="H93" s="207" t="s">
        <v>120</v>
      </c>
      <c r="I93" s="208" t="s">
        <v>121</v>
      </c>
      <c r="J93" s="207" t="s">
        <v>101</v>
      </c>
      <c r="K93" s="209" t="s">
        <v>122</v>
      </c>
      <c r="L93" s="210"/>
      <c r="M93" s="102" t="s">
        <v>123</v>
      </c>
      <c r="N93" s="103" t="s">
        <v>44</v>
      </c>
      <c r="O93" s="103" t="s">
        <v>124</v>
      </c>
      <c r="P93" s="103" t="s">
        <v>125</v>
      </c>
      <c r="Q93" s="103" t="s">
        <v>126</v>
      </c>
      <c r="R93" s="103" t="s">
        <v>127</v>
      </c>
      <c r="S93" s="103" t="s">
        <v>128</v>
      </c>
      <c r="T93" s="104" t="s">
        <v>129</v>
      </c>
    </row>
    <row r="94" s="1" customFormat="1" ht="29.28" customHeight="1">
      <c r="B94" s="46"/>
      <c r="C94" s="108" t="s">
        <v>102</v>
      </c>
      <c r="D94" s="74"/>
      <c r="E94" s="74"/>
      <c r="F94" s="74"/>
      <c r="G94" s="74"/>
      <c r="H94" s="74"/>
      <c r="I94" s="199"/>
      <c r="J94" s="211">
        <f>BK94</f>
        <v>0</v>
      </c>
      <c r="K94" s="74"/>
      <c r="L94" s="72"/>
      <c r="M94" s="105"/>
      <c r="N94" s="106"/>
      <c r="O94" s="106"/>
      <c r="P94" s="212">
        <f>P95+P198+P247</f>
        <v>0</v>
      </c>
      <c r="Q94" s="106"/>
      <c r="R94" s="212">
        <f>R95+R198+R247</f>
        <v>0.12446</v>
      </c>
      <c r="S94" s="106"/>
      <c r="T94" s="213">
        <f>T95+T198+T247</f>
        <v>0</v>
      </c>
      <c r="AT94" s="24" t="s">
        <v>73</v>
      </c>
      <c r="AU94" s="24" t="s">
        <v>103</v>
      </c>
      <c r="BK94" s="214">
        <f>BK95+BK198+BK247</f>
        <v>0</v>
      </c>
    </row>
    <row r="95" s="11" customFormat="1" ht="37.44" customHeight="1">
      <c r="B95" s="215"/>
      <c r="C95" s="216"/>
      <c r="D95" s="217" t="s">
        <v>73</v>
      </c>
      <c r="E95" s="218" t="s">
        <v>130</v>
      </c>
      <c r="F95" s="218" t="s">
        <v>131</v>
      </c>
      <c r="G95" s="216"/>
      <c r="H95" s="216"/>
      <c r="I95" s="219"/>
      <c r="J95" s="220">
        <f>BK95</f>
        <v>0</v>
      </c>
      <c r="K95" s="216"/>
      <c r="L95" s="221"/>
      <c r="M95" s="222"/>
      <c r="N95" s="223"/>
      <c r="O95" s="223"/>
      <c r="P95" s="224">
        <f>P96+P141+P146+P158+P169+P172+P187</f>
        <v>0</v>
      </c>
      <c r="Q95" s="223"/>
      <c r="R95" s="224">
        <f>R96+R141+R146+R158+R169+R172+R187</f>
        <v>0.11307</v>
      </c>
      <c r="S95" s="223"/>
      <c r="T95" s="225">
        <f>T96+T141+T146+T158+T169+T172+T187</f>
        <v>0</v>
      </c>
      <c r="AR95" s="226" t="s">
        <v>83</v>
      </c>
      <c r="AT95" s="227" t="s">
        <v>73</v>
      </c>
      <c r="AU95" s="227" t="s">
        <v>74</v>
      </c>
      <c r="AY95" s="226" t="s">
        <v>132</v>
      </c>
      <c r="BK95" s="228">
        <f>BK96+BK141+BK146+BK158+BK169+BK172+BK187</f>
        <v>0</v>
      </c>
    </row>
    <row r="96" s="11" customFormat="1" ht="19.92" customHeight="1">
      <c r="B96" s="215"/>
      <c r="C96" s="216"/>
      <c r="D96" s="217" t="s">
        <v>73</v>
      </c>
      <c r="E96" s="229" t="s">
        <v>133</v>
      </c>
      <c r="F96" s="229" t="s">
        <v>134</v>
      </c>
      <c r="G96" s="216"/>
      <c r="H96" s="216"/>
      <c r="I96" s="219"/>
      <c r="J96" s="230">
        <f>BK96</f>
        <v>0</v>
      </c>
      <c r="K96" s="216"/>
      <c r="L96" s="221"/>
      <c r="M96" s="222"/>
      <c r="N96" s="223"/>
      <c r="O96" s="223"/>
      <c r="P96" s="224">
        <f>SUM(P97:P140)</f>
        <v>0</v>
      </c>
      <c r="Q96" s="223"/>
      <c r="R96" s="224">
        <f>SUM(R97:R140)</f>
        <v>0.0056799999999999993</v>
      </c>
      <c r="S96" s="223"/>
      <c r="T96" s="225">
        <f>SUM(T97:T140)</f>
        <v>0</v>
      </c>
      <c r="AR96" s="226" t="s">
        <v>83</v>
      </c>
      <c r="AT96" s="227" t="s">
        <v>73</v>
      </c>
      <c r="AU96" s="227" t="s">
        <v>81</v>
      </c>
      <c r="AY96" s="226" t="s">
        <v>132</v>
      </c>
      <c r="BK96" s="228">
        <f>SUM(BK97:BK140)</f>
        <v>0</v>
      </c>
    </row>
    <row r="97" s="1" customFormat="1" ht="25.5" customHeight="1">
      <c r="B97" s="46"/>
      <c r="C97" s="231" t="s">
        <v>135</v>
      </c>
      <c r="D97" s="231" t="s">
        <v>136</v>
      </c>
      <c r="E97" s="232" t="s">
        <v>137</v>
      </c>
      <c r="F97" s="233" t="s">
        <v>138</v>
      </c>
      <c r="G97" s="234" t="s">
        <v>139</v>
      </c>
      <c r="H97" s="235">
        <v>23</v>
      </c>
      <c r="I97" s="236"/>
      <c r="J97" s="237">
        <f>ROUND(I97*H97,2)</f>
        <v>0</v>
      </c>
      <c r="K97" s="233" t="s">
        <v>140</v>
      </c>
      <c r="L97" s="72"/>
      <c r="M97" s="238" t="s">
        <v>23</v>
      </c>
      <c r="N97" s="239" t="s">
        <v>45</v>
      </c>
      <c r="O97" s="47"/>
      <c r="P97" s="240">
        <f>O97*H97</f>
        <v>0</v>
      </c>
      <c r="Q97" s="240">
        <v>0</v>
      </c>
      <c r="R97" s="240">
        <f>Q97*H97</f>
        <v>0</v>
      </c>
      <c r="S97" s="240">
        <v>0</v>
      </c>
      <c r="T97" s="241">
        <f>S97*H97</f>
        <v>0</v>
      </c>
      <c r="AR97" s="24" t="s">
        <v>141</v>
      </c>
      <c r="AT97" s="24" t="s">
        <v>136</v>
      </c>
      <c r="AU97" s="24" t="s">
        <v>83</v>
      </c>
      <c r="AY97" s="24" t="s">
        <v>132</v>
      </c>
      <c r="BE97" s="242">
        <f>IF(N97="základní",J97,0)</f>
        <v>0</v>
      </c>
      <c r="BF97" s="242">
        <f>IF(N97="snížená",J97,0)</f>
        <v>0</v>
      </c>
      <c r="BG97" s="242">
        <f>IF(N97="zákl. přenesená",J97,0)</f>
        <v>0</v>
      </c>
      <c r="BH97" s="242">
        <f>IF(N97="sníž. přenesená",J97,0)</f>
        <v>0</v>
      </c>
      <c r="BI97" s="242">
        <f>IF(N97="nulová",J97,0)</f>
        <v>0</v>
      </c>
      <c r="BJ97" s="24" t="s">
        <v>81</v>
      </c>
      <c r="BK97" s="242">
        <f>ROUND(I97*H97,2)</f>
        <v>0</v>
      </c>
      <c r="BL97" s="24" t="s">
        <v>141</v>
      </c>
      <c r="BM97" s="24" t="s">
        <v>142</v>
      </c>
    </row>
    <row r="98" s="1" customFormat="1" ht="16.5" customHeight="1">
      <c r="B98" s="46"/>
      <c r="C98" s="243" t="s">
        <v>143</v>
      </c>
      <c r="D98" s="243" t="s">
        <v>144</v>
      </c>
      <c r="E98" s="244" t="s">
        <v>145</v>
      </c>
      <c r="F98" s="245" t="s">
        <v>146</v>
      </c>
      <c r="G98" s="246" t="s">
        <v>139</v>
      </c>
      <c r="H98" s="247">
        <v>23</v>
      </c>
      <c r="I98" s="248"/>
      <c r="J98" s="249">
        <f>ROUND(I98*H98,2)</f>
        <v>0</v>
      </c>
      <c r="K98" s="245" t="s">
        <v>23</v>
      </c>
      <c r="L98" s="250"/>
      <c r="M98" s="251" t="s">
        <v>23</v>
      </c>
      <c r="N98" s="252" t="s">
        <v>45</v>
      </c>
      <c r="O98" s="47"/>
      <c r="P98" s="240">
        <f>O98*H98</f>
        <v>0</v>
      </c>
      <c r="Q98" s="240">
        <v>4.0000000000000003E-05</v>
      </c>
      <c r="R98" s="240">
        <f>Q98*H98</f>
        <v>0.00092000000000000003</v>
      </c>
      <c r="S98" s="240">
        <v>0</v>
      </c>
      <c r="T98" s="241">
        <f>S98*H98</f>
        <v>0</v>
      </c>
      <c r="AR98" s="24" t="s">
        <v>147</v>
      </c>
      <c r="AT98" s="24" t="s">
        <v>144</v>
      </c>
      <c r="AU98" s="24" t="s">
        <v>83</v>
      </c>
      <c r="AY98" s="24" t="s">
        <v>132</v>
      </c>
      <c r="BE98" s="242">
        <f>IF(N98="základní",J98,0)</f>
        <v>0</v>
      </c>
      <c r="BF98" s="242">
        <f>IF(N98="snížená",J98,0)</f>
        <v>0</v>
      </c>
      <c r="BG98" s="242">
        <f>IF(N98="zákl. přenesená",J98,0)</f>
        <v>0</v>
      </c>
      <c r="BH98" s="242">
        <f>IF(N98="sníž. přenesená",J98,0)</f>
        <v>0</v>
      </c>
      <c r="BI98" s="242">
        <f>IF(N98="nulová",J98,0)</f>
        <v>0</v>
      </c>
      <c r="BJ98" s="24" t="s">
        <v>81</v>
      </c>
      <c r="BK98" s="242">
        <f>ROUND(I98*H98,2)</f>
        <v>0</v>
      </c>
      <c r="BL98" s="24" t="s">
        <v>141</v>
      </c>
      <c r="BM98" s="24" t="s">
        <v>148</v>
      </c>
    </row>
    <row r="99" s="1" customFormat="1" ht="25.5" customHeight="1">
      <c r="B99" s="46"/>
      <c r="C99" s="231" t="s">
        <v>149</v>
      </c>
      <c r="D99" s="231" t="s">
        <v>136</v>
      </c>
      <c r="E99" s="232" t="s">
        <v>150</v>
      </c>
      <c r="F99" s="233" t="s">
        <v>151</v>
      </c>
      <c r="G99" s="234" t="s">
        <v>139</v>
      </c>
      <c r="H99" s="235">
        <v>68</v>
      </c>
      <c r="I99" s="236"/>
      <c r="J99" s="237">
        <f>ROUND(I99*H99,2)</f>
        <v>0</v>
      </c>
      <c r="K99" s="233" t="s">
        <v>140</v>
      </c>
      <c r="L99" s="72"/>
      <c r="M99" s="238" t="s">
        <v>23</v>
      </c>
      <c r="N99" s="239" t="s">
        <v>45</v>
      </c>
      <c r="O99" s="47"/>
      <c r="P99" s="240">
        <f>O99*H99</f>
        <v>0</v>
      </c>
      <c r="Q99" s="240">
        <v>0</v>
      </c>
      <c r="R99" s="240">
        <f>Q99*H99</f>
        <v>0</v>
      </c>
      <c r="S99" s="240">
        <v>0</v>
      </c>
      <c r="T99" s="241">
        <f>S99*H99</f>
        <v>0</v>
      </c>
      <c r="AR99" s="24" t="s">
        <v>141</v>
      </c>
      <c r="AT99" s="24" t="s">
        <v>136</v>
      </c>
      <c r="AU99" s="24" t="s">
        <v>83</v>
      </c>
      <c r="AY99" s="24" t="s">
        <v>132</v>
      </c>
      <c r="BE99" s="242">
        <f>IF(N99="základní",J99,0)</f>
        <v>0</v>
      </c>
      <c r="BF99" s="242">
        <f>IF(N99="snížená",J99,0)</f>
        <v>0</v>
      </c>
      <c r="BG99" s="242">
        <f>IF(N99="zákl. přenesená",J99,0)</f>
        <v>0</v>
      </c>
      <c r="BH99" s="242">
        <f>IF(N99="sníž. přenesená",J99,0)</f>
        <v>0</v>
      </c>
      <c r="BI99" s="242">
        <f>IF(N99="nulová",J99,0)</f>
        <v>0</v>
      </c>
      <c r="BJ99" s="24" t="s">
        <v>81</v>
      </c>
      <c r="BK99" s="242">
        <f>ROUND(I99*H99,2)</f>
        <v>0</v>
      </c>
      <c r="BL99" s="24" t="s">
        <v>141</v>
      </c>
      <c r="BM99" s="24" t="s">
        <v>152</v>
      </c>
    </row>
    <row r="100" s="1" customFormat="1" ht="16.5" customHeight="1">
      <c r="B100" s="46"/>
      <c r="C100" s="243" t="s">
        <v>153</v>
      </c>
      <c r="D100" s="243" t="s">
        <v>144</v>
      </c>
      <c r="E100" s="244" t="s">
        <v>154</v>
      </c>
      <c r="F100" s="245" t="s">
        <v>155</v>
      </c>
      <c r="G100" s="246" t="s">
        <v>139</v>
      </c>
      <c r="H100" s="247">
        <v>68</v>
      </c>
      <c r="I100" s="248"/>
      <c r="J100" s="249">
        <f>ROUND(I100*H100,2)</f>
        <v>0</v>
      </c>
      <c r="K100" s="245" t="s">
        <v>23</v>
      </c>
      <c r="L100" s="250"/>
      <c r="M100" s="251" t="s">
        <v>23</v>
      </c>
      <c r="N100" s="252" t="s">
        <v>45</v>
      </c>
      <c r="O100" s="47"/>
      <c r="P100" s="240">
        <f>O100*H100</f>
        <v>0</v>
      </c>
      <c r="Q100" s="240">
        <v>6.9999999999999994E-05</v>
      </c>
      <c r="R100" s="240">
        <f>Q100*H100</f>
        <v>0.0047599999999999995</v>
      </c>
      <c r="S100" s="240">
        <v>0</v>
      </c>
      <c r="T100" s="241">
        <f>S100*H100</f>
        <v>0</v>
      </c>
      <c r="AR100" s="24" t="s">
        <v>147</v>
      </c>
      <c r="AT100" s="24" t="s">
        <v>144</v>
      </c>
      <c r="AU100" s="24" t="s">
        <v>83</v>
      </c>
      <c r="AY100" s="24" t="s">
        <v>132</v>
      </c>
      <c r="BE100" s="242">
        <f>IF(N100="základní",J100,0)</f>
        <v>0</v>
      </c>
      <c r="BF100" s="242">
        <f>IF(N100="snížená",J100,0)</f>
        <v>0</v>
      </c>
      <c r="BG100" s="242">
        <f>IF(N100="zákl. přenesená",J100,0)</f>
        <v>0</v>
      </c>
      <c r="BH100" s="242">
        <f>IF(N100="sníž. přenesená",J100,0)</f>
        <v>0</v>
      </c>
      <c r="BI100" s="242">
        <f>IF(N100="nulová",J100,0)</f>
        <v>0</v>
      </c>
      <c r="BJ100" s="24" t="s">
        <v>81</v>
      </c>
      <c r="BK100" s="242">
        <f>ROUND(I100*H100,2)</f>
        <v>0</v>
      </c>
      <c r="BL100" s="24" t="s">
        <v>141</v>
      </c>
      <c r="BM100" s="24" t="s">
        <v>156</v>
      </c>
    </row>
    <row r="101" s="1" customFormat="1" ht="25.5" customHeight="1">
      <c r="B101" s="46"/>
      <c r="C101" s="231" t="s">
        <v>157</v>
      </c>
      <c r="D101" s="231" t="s">
        <v>136</v>
      </c>
      <c r="E101" s="232" t="s">
        <v>158</v>
      </c>
      <c r="F101" s="233" t="s">
        <v>159</v>
      </c>
      <c r="G101" s="234" t="s">
        <v>139</v>
      </c>
      <c r="H101" s="235">
        <v>80</v>
      </c>
      <c r="I101" s="236"/>
      <c r="J101" s="237">
        <f>ROUND(I101*H101,2)</f>
        <v>0</v>
      </c>
      <c r="K101" s="233" t="s">
        <v>140</v>
      </c>
      <c r="L101" s="72"/>
      <c r="M101" s="238" t="s">
        <v>23</v>
      </c>
      <c r="N101" s="239" t="s">
        <v>45</v>
      </c>
      <c r="O101" s="47"/>
      <c r="P101" s="240">
        <f>O101*H101</f>
        <v>0</v>
      </c>
      <c r="Q101" s="240">
        <v>0</v>
      </c>
      <c r="R101" s="240">
        <f>Q101*H101</f>
        <v>0</v>
      </c>
      <c r="S101" s="240">
        <v>0</v>
      </c>
      <c r="T101" s="241">
        <f>S101*H101</f>
        <v>0</v>
      </c>
      <c r="AR101" s="24" t="s">
        <v>141</v>
      </c>
      <c r="AT101" s="24" t="s">
        <v>136</v>
      </c>
      <c r="AU101" s="24" t="s">
        <v>83</v>
      </c>
      <c r="AY101" s="24" t="s">
        <v>132</v>
      </c>
      <c r="BE101" s="242">
        <f>IF(N101="základní",J101,0)</f>
        <v>0</v>
      </c>
      <c r="BF101" s="242">
        <f>IF(N101="snížená",J101,0)</f>
        <v>0</v>
      </c>
      <c r="BG101" s="242">
        <f>IF(N101="zákl. přenesená",J101,0)</f>
        <v>0</v>
      </c>
      <c r="BH101" s="242">
        <f>IF(N101="sníž. přenesená",J101,0)</f>
        <v>0</v>
      </c>
      <c r="BI101" s="242">
        <f>IF(N101="nulová",J101,0)</f>
        <v>0</v>
      </c>
      <c r="BJ101" s="24" t="s">
        <v>81</v>
      </c>
      <c r="BK101" s="242">
        <f>ROUND(I101*H101,2)</f>
        <v>0</v>
      </c>
      <c r="BL101" s="24" t="s">
        <v>141</v>
      </c>
      <c r="BM101" s="24" t="s">
        <v>160</v>
      </c>
    </row>
    <row r="102" s="1" customFormat="1" ht="25.5" customHeight="1">
      <c r="B102" s="46"/>
      <c r="C102" s="243" t="s">
        <v>161</v>
      </c>
      <c r="D102" s="243" t="s">
        <v>144</v>
      </c>
      <c r="E102" s="244" t="s">
        <v>162</v>
      </c>
      <c r="F102" s="245" t="s">
        <v>163</v>
      </c>
      <c r="G102" s="246" t="s">
        <v>144</v>
      </c>
      <c r="H102" s="247">
        <v>80</v>
      </c>
      <c r="I102" s="248"/>
      <c r="J102" s="249">
        <f>ROUND(I102*H102,2)</f>
        <v>0</v>
      </c>
      <c r="K102" s="245" t="s">
        <v>23</v>
      </c>
      <c r="L102" s="250"/>
      <c r="M102" s="251" t="s">
        <v>23</v>
      </c>
      <c r="N102" s="252" t="s">
        <v>45</v>
      </c>
      <c r="O102" s="47"/>
      <c r="P102" s="240">
        <f>O102*H102</f>
        <v>0</v>
      </c>
      <c r="Q102" s="240">
        <v>0</v>
      </c>
      <c r="R102" s="240">
        <f>Q102*H102</f>
        <v>0</v>
      </c>
      <c r="S102" s="240">
        <v>0</v>
      </c>
      <c r="T102" s="241">
        <f>S102*H102</f>
        <v>0</v>
      </c>
      <c r="AR102" s="24" t="s">
        <v>147</v>
      </c>
      <c r="AT102" s="24" t="s">
        <v>144</v>
      </c>
      <c r="AU102" s="24" t="s">
        <v>83</v>
      </c>
      <c r="AY102" s="24" t="s">
        <v>132</v>
      </c>
      <c r="BE102" s="242">
        <f>IF(N102="základní",J102,0)</f>
        <v>0</v>
      </c>
      <c r="BF102" s="242">
        <f>IF(N102="snížená",J102,0)</f>
        <v>0</v>
      </c>
      <c r="BG102" s="242">
        <f>IF(N102="zákl. přenesená",J102,0)</f>
        <v>0</v>
      </c>
      <c r="BH102" s="242">
        <f>IF(N102="sníž. přenesená",J102,0)</f>
        <v>0</v>
      </c>
      <c r="BI102" s="242">
        <f>IF(N102="nulová",J102,0)</f>
        <v>0</v>
      </c>
      <c r="BJ102" s="24" t="s">
        <v>81</v>
      </c>
      <c r="BK102" s="242">
        <f>ROUND(I102*H102,2)</f>
        <v>0</v>
      </c>
      <c r="BL102" s="24" t="s">
        <v>141</v>
      </c>
      <c r="BM102" s="24" t="s">
        <v>164</v>
      </c>
    </row>
    <row r="103" s="1" customFormat="1" ht="38.25" customHeight="1">
      <c r="B103" s="46"/>
      <c r="C103" s="231" t="s">
        <v>165</v>
      </c>
      <c r="D103" s="231" t="s">
        <v>136</v>
      </c>
      <c r="E103" s="232" t="s">
        <v>166</v>
      </c>
      <c r="F103" s="233" t="s">
        <v>167</v>
      </c>
      <c r="G103" s="234" t="s">
        <v>139</v>
      </c>
      <c r="H103" s="235">
        <v>20</v>
      </c>
      <c r="I103" s="236"/>
      <c r="J103" s="237">
        <f>ROUND(I103*H103,2)</f>
        <v>0</v>
      </c>
      <c r="K103" s="233" t="s">
        <v>140</v>
      </c>
      <c r="L103" s="72"/>
      <c r="M103" s="238" t="s">
        <v>23</v>
      </c>
      <c r="N103" s="239" t="s">
        <v>45</v>
      </c>
      <c r="O103" s="47"/>
      <c r="P103" s="240">
        <f>O103*H103</f>
        <v>0</v>
      </c>
      <c r="Q103" s="240">
        <v>0</v>
      </c>
      <c r="R103" s="240">
        <f>Q103*H103</f>
        <v>0</v>
      </c>
      <c r="S103" s="240">
        <v>0</v>
      </c>
      <c r="T103" s="241">
        <f>S103*H103</f>
        <v>0</v>
      </c>
      <c r="AR103" s="24" t="s">
        <v>141</v>
      </c>
      <c r="AT103" s="24" t="s">
        <v>136</v>
      </c>
      <c r="AU103" s="24" t="s">
        <v>83</v>
      </c>
      <c r="AY103" s="24" t="s">
        <v>132</v>
      </c>
      <c r="BE103" s="242">
        <f>IF(N103="základní",J103,0)</f>
        <v>0</v>
      </c>
      <c r="BF103" s="242">
        <f>IF(N103="snížená",J103,0)</f>
        <v>0</v>
      </c>
      <c r="BG103" s="242">
        <f>IF(N103="zákl. přenesená",J103,0)</f>
        <v>0</v>
      </c>
      <c r="BH103" s="242">
        <f>IF(N103="sníž. přenesená",J103,0)</f>
        <v>0</v>
      </c>
      <c r="BI103" s="242">
        <f>IF(N103="nulová",J103,0)</f>
        <v>0</v>
      </c>
      <c r="BJ103" s="24" t="s">
        <v>81</v>
      </c>
      <c r="BK103" s="242">
        <f>ROUND(I103*H103,2)</f>
        <v>0</v>
      </c>
      <c r="BL103" s="24" t="s">
        <v>141</v>
      </c>
      <c r="BM103" s="24" t="s">
        <v>168</v>
      </c>
    </row>
    <row r="104" s="1" customFormat="1" ht="25.5" customHeight="1">
      <c r="B104" s="46"/>
      <c r="C104" s="243" t="s">
        <v>169</v>
      </c>
      <c r="D104" s="243" t="s">
        <v>144</v>
      </c>
      <c r="E104" s="244" t="s">
        <v>170</v>
      </c>
      <c r="F104" s="245" t="s">
        <v>171</v>
      </c>
      <c r="G104" s="246" t="s">
        <v>172</v>
      </c>
      <c r="H104" s="247">
        <v>20</v>
      </c>
      <c r="I104" s="248"/>
      <c r="J104" s="249">
        <f>ROUND(I104*H104,2)</f>
        <v>0</v>
      </c>
      <c r="K104" s="245" t="s">
        <v>23</v>
      </c>
      <c r="L104" s="250"/>
      <c r="M104" s="251" t="s">
        <v>23</v>
      </c>
      <c r="N104" s="252" t="s">
        <v>45</v>
      </c>
      <c r="O104" s="47"/>
      <c r="P104" s="240">
        <f>O104*H104</f>
        <v>0</v>
      </c>
      <c r="Q104" s="240">
        <v>0</v>
      </c>
      <c r="R104" s="240">
        <f>Q104*H104</f>
        <v>0</v>
      </c>
      <c r="S104" s="240">
        <v>0</v>
      </c>
      <c r="T104" s="241">
        <f>S104*H104</f>
        <v>0</v>
      </c>
      <c r="AR104" s="24" t="s">
        <v>147</v>
      </c>
      <c r="AT104" s="24" t="s">
        <v>144</v>
      </c>
      <c r="AU104" s="24" t="s">
        <v>83</v>
      </c>
      <c r="AY104" s="24" t="s">
        <v>132</v>
      </c>
      <c r="BE104" s="242">
        <f>IF(N104="základní",J104,0)</f>
        <v>0</v>
      </c>
      <c r="BF104" s="242">
        <f>IF(N104="snížená",J104,0)</f>
        <v>0</v>
      </c>
      <c r="BG104" s="242">
        <f>IF(N104="zákl. přenesená",J104,0)</f>
        <v>0</v>
      </c>
      <c r="BH104" s="242">
        <f>IF(N104="sníž. přenesená",J104,0)</f>
        <v>0</v>
      </c>
      <c r="BI104" s="242">
        <f>IF(N104="nulová",J104,0)</f>
        <v>0</v>
      </c>
      <c r="BJ104" s="24" t="s">
        <v>81</v>
      </c>
      <c r="BK104" s="242">
        <f>ROUND(I104*H104,2)</f>
        <v>0</v>
      </c>
      <c r="BL104" s="24" t="s">
        <v>141</v>
      </c>
      <c r="BM104" s="24" t="s">
        <v>173</v>
      </c>
    </row>
    <row r="105" s="1" customFormat="1" ht="38.25" customHeight="1">
      <c r="B105" s="46"/>
      <c r="C105" s="231" t="s">
        <v>174</v>
      </c>
      <c r="D105" s="231" t="s">
        <v>136</v>
      </c>
      <c r="E105" s="232" t="s">
        <v>175</v>
      </c>
      <c r="F105" s="233" t="s">
        <v>176</v>
      </c>
      <c r="G105" s="234" t="s">
        <v>139</v>
      </c>
      <c r="H105" s="235">
        <v>16</v>
      </c>
      <c r="I105" s="236"/>
      <c r="J105" s="237">
        <f>ROUND(I105*H105,2)</f>
        <v>0</v>
      </c>
      <c r="K105" s="233" t="s">
        <v>140</v>
      </c>
      <c r="L105" s="72"/>
      <c r="M105" s="238" t="s">
        <v>23</v>
      </c>
      <c r="N105" s="239" t="s">
        <v>45</v>
      </c>
      <c r="O105" s="47"/>
      <c r="P105" s="240">
        <f>O105*H105</f>
        <v>0</v>
      </c>
      <c r="Q105" s="240">
        <v>0</v>
      </c>
      <c r="R105" s="240">
        <f>Q105*H105</f>
        <v>0</v>
      </c>
      <c r="S105" s="240">
        <v>0</v>
      </c>
      <c r="T105" s="241">
        <f>S105*H105</f>
        <v>0</v>
      </c>
      <c r="AR105" s="24" t="s">
        <v>141</v>
      </c>
      <c r="AT105" s="24" t="s">
        <v>136</v>
      </c>
      <c r="AU105" s="24" t="s">
        <v>83</v>
      </c>
      <c r="AY105" s="24" t="s">
        <v>132</v>
      </c>
      <c r="BE105" s="242">
        <f>IF(N105="základní",J105,0)</f>
        <v>0</v>
      </c>
      <c r="BF105" s="242">
        <f>IF(N105="snížená",J105,0)</f>
        <v>0</v>
      </c>
      <c r="BG105" s="242">
        <f>IF(N105="zákl. přenesená",J105,0)</f>
        <v>0</v>
      </c>
      <c r="BH105" s="242">
        <f>IF(N105="sníž. přenesená",J105,0)</f>
        <v>0</v>
      </c>
      <c r="BI105" s="242">
        <f>IF(N105="nulová",J105,0)</f>
        <v>0</v>
      </c>
      <c r="BJ105" s="24" t="s">
        <v>81</v>
      </c>
      <c r="BK105" s="242">
        <f>ROUND(I105*H105,2)</f>
        <v>0</v>
      </c>
      <c r="BL105" s="24" t="s">
        <v>141</v>
      </c>
      <c r="BM105" s="24" t="s">
        <v>177</v>
      </c>
    </row>
    <row r="106" s="1" customFormat="1" ht="16.5" customHeight="1">
      <c r="B106" s="46"/>
      <c r="C106" s="243" t="s">
        <v>178</v>
      </c>
      <c r="D106" s="243" t="s">
        <v>144</v>
      </c>
      <c r="E106" s="244" t="s">
        <v>179</v>
      </c>
      <c r="F106" s="245" t="s">
        <v>180</v>
      </c>
      <c r="G106" s="246" t="s">
        <v>172</v>
      </c>
      <c r="H106" s="247">
        <v>9.9199999999999999</v>
      </c>
      <c r="I106" s="248"/>
      <c r="J106" s="249">
        <f>ROUND(I106*H106,2)</f>
        <v>0</v>
      </c>
      <c r="K106" s="245" t="s">
        <v>23</v>
      </c>
      <c r="L106" s="250"/>
      <c r="M106" s="251" t="s">
        <v>23</v>
      </c>
      <c r="N106" s="252" t="s">
        <v>45</v>
      </c>
      <c r="O106" s="47"/>
      <c r="P106" s="240">
        <f>O106*H106</f>
        <v>0</v>
      </c>
      <c r="Q106" s="240">
        <v>0</v>
      </c>
      <c r="R106" s="240">
        <f>Q106*H106</f>
        <v>0</v>
      </c>
      <c r="S106" s="240">
        <v>0</v>
      </c>
      <c r="T106" s="241">
        <f>S106*H106</f>
        <v>0</v>
      </c>
      <c r="AR106" s="24" t="s">
        <v>147</v>
      </c>
      <c r="AT106" s="24" t="s">
        <v>144</v>
      </c>
      <c r="AU106" s="24" t="s">
        <v>83</v>
      </c>
      <c r="AY106" s="24" t="s">
        <v>132</v>
      </c>
      <c r="BE106" s="242">
        <f>IF(N106="základní",J106,0)</f>
        <v>0</v>
      </c>
      <c r="BF106" s="242">
        <f>IF(N106="snížená",J106,0)</f>
        <v>0</v>
      </c>
      <c r="BG106" s="242">
        <f>IF(N106="zákl. přenesená",J106,0)</f>
        <v>0</v>
      </c>
      <c r="BH106" s="242">
        <f>IF(N106="sníž. přenesená",J106,0)</f>
        <v>0</v>
      </c>
      <c r="BI106" s="242">
        <f>IF(N106="nulová",J106,0)</f>
        <v>0</v>
      </c>
      <c r="BJ106" s="24" t="s">
        <v>81</v>
      </c>
      <c r="BK106" s="242">
        <f>ROUND(I106*H106,2)</f>
        <v>0</v>
      </c>
      <c r="BL106" s="24" t="s">
        <v>141</v>
      </c>
      <c r="BM106" s="24" t="s">
        <v>181</v>
      </c>
    </row>
    <row r="107" s="12" customFormat="1">
      <c r="B107" s="253"/>
      <c r="C107" s="254"/>
      <c r="D107" s="255" t="s">
        <v>182</v>
      </c>
      <c r="E107" s="256" t="s">
        <v>23</v>
      </c>
      <c r="F107" s="257" t="s">
        <v>183</v>
      </c>
      <c r="G107" s="254"/>
      <c r="H107" s="256" t="s">
        <v>23</v>
      </c>
      <c r="I107" s="258"/>
      <c r="J107" s="254"/>
      <c r="K107" s="254"/>
      <c r="L107" s="259"/>
      <c r="M107" s="260"/>
      <c r="N107" s="261"/>
      <c r="O107" s="261"/>
      <c r="P107" s="261"/>
      <c r="Q107" s="261"/>
      <c r="R107" s="261"/>
      <c r="S107" s="261"/>
      <c r="T107" s="262"/>
      <c r="AT107" s="263" t="s">
        <v>182</v>
      </c>
      <c r="AU107" s="263" t="s">
        <v>83</v>
      </c>
      <c r="AV107" s="12" t="s">
        <v>81</v>
      </c>
      <c r="AW107" s="12" t="s">
        <v>37</v>
      </c>
      <c r="AX107" s="12" t="s">
        <v>74</v>
      </c>
      <c r="AY107" s="263" t="s">
        <v>132</v>
      </c>
    </row>
    <row r="108" s="13" customFormat="1">
      <c r="B108" s="264"/>
      <c r="C108" s="265"/>
      <c r="D108" s="255" t="s">
        <v>182</v>
      </c>
      <c r="E108" s="266" t="s">
        <v>23</v>
      </c>
      <c r="F108" s="267" t="s">
        <v>184</v>
      </c>
      <c r="G108" s="265"/>
      <c r="H108" s="268">
        <v>9.9199999999999999</v>
      </c>
      <c r="I108" s="269"/>
      <c r="J108" s="265"/>
      <c r="K108" s="265"/>
      <c r="L108" s="270"/>
      <c r="M108" s="271"/>
      <c r="N108" s="272"/>
      <c r="O108" s="272"/>
      <c r="P108" s="272"/>
      <c r="Q108" s="272"/>
      <c r="R108" s="272"/>
      <c r="S108" s="272"/>
      <c r="T108" s="273"/>
      <c r="AT108" s="274" t="s">
        <v>182</v>
      </c>
      <c r="AU108" s="274" t="s">
        <v>83</v>
      </c>
      <c r="AV108" s="13" t="s">
        <v>83</v>
      </c>
      <c r="AW108" s="13" t="s">
        <v>37</v>
      </c>
      <c r="AX108" s="13" t="s">
        <v>74</v>
      </c>
      <c r="AY108" s="274" t="s">
        <v>132</v>
      </c>
    </row>
    <row r="109" s="14" customFormat="1">
      <c r="B109" s="275"/>
      <c r="C109" s="276"/>
      <c r="D109" s="255" t="s">
        <v>182</v>
      </c>
      <c r="E109" s="277" t="s">
        <v>23</v>
      </c>
      <c r="F109" s="278" t="s">
        <v>185</v>
      </c>
      <c r="G109" s="276"/>
      <c r="H109" s="279">
        <v>9.9199999999999999</v>
      </c>
      <c r="I109" s="280"/>
      <c r="J109" s="276"/>
      <c r="K109" s="276"/>
      <c r="L109" s="281"/>
      <c r="M109" s="282"/>
      <c r="N109" s="283"/>
      <c r="O109" s="283"/>
      <c r="P109" s="283"/>
      <c r="Q109" s="283"/>
      <c r="R109" s="283"/>
      <c r="S109" s="283"/>
      <c r="T109" s="284"/>
      <c r="AT109" s="285" t="s">
        <v>182</v>
      </c>
      <c r="AU109" s="285" t="s">
        <v>83</v>
      </c>
      <c r="AV109" s="14" t="s">
        <v>186</v>
      </c>
      <c r="AW109" s="14" t="s">
        <v>37</v>
      </c>
      <c r="AX109" s="14" t="s">
        <v>81</v>
      </c>
      <c r="AY109" s="285" t="s">
        <v>132</v>
      </c>
    </row>
    <row r="110" s="1" customFormat="1" ht="25.5" customHeight="1">
      <c r="B110" s="46"/>
      <c r="C110" s="231" t="s">
        <v>187</v>
      </c>
      <c r="D110" s="231" t="s">
        <v>136</v>
      </c>
      <c r="E110" s="232" t="s">
        <v>188</v>
      </c>
      <c r="F110" s="233" t="s">
        <v>189</v>
      </c>
      <c r="G110" s="234" t="s">
        <v>139</v>
      </c>
      <c r="H110" s="235">
        <v>65</v>
      </c>
      <c r="I110" s="236"/>
      <c r="J110" s="237">
        <f>ROUND(I110*H110,2)</f>
        <v>0</v>
      </c>
      <c r="K110" s="233" t="s">
        <v>140</v>
      </c>
      <c r="L110" s="72"/>
      <c r="M110" s="238" t="s">
        <v>23</v>
      </c>
      <c r="N110" s="239" t="s">
        <v>45</v>
      </c>
      <c r="O110" s="47"/>
      <c r="P110" s="240">
        <f>O110*H110</f>
        <v>0</v>
      </c>
      <c r="Q110" s="240">
        <v>0</v>
      </c>
      <c r="R110" s="240">
        <f>Q110*H110</f>
        <v>0</v>
      </c>
      <c r="S110" s="240">
        <v>0</v>
      </c>
      <c r="T110" s="241">
        <f>S110*H110</f>
        <v>0</v>
      </c>
      <c r="AR110" s="24" t="s">
        <v>141</v>
      </c>
      <c r="AT110" s="24" t="s">
        <v>136</v>
      </c>
      <c r="AU110" s="24" t="s">
        <v>83</v>
      </c>
      <c r="AY110" s="24" t="s">
        <v>132</v>
      </c>
      <c r="BE110" s="242">
        <f>IF(N110="základní",J110,0)</f>
        <v>0</v>
      </c>
      <c r="BF110" s="242">
        <f>IF(N110="snížená",J110,0)</f>
        <v>0</v>
      </c>
      <c r="BG110" s="242">
        <f>IF(N110="zákl. přenesená",J110,0)</f>
        <v>0</v>
      </c>
      <c r="BH110" s="242">
        <f>IF(N110="sníž. přenesená",J110,0)</f>
        <v>0</v>
      </c>
      <c r="BI110" s="242">
        <f>IF(N110="nulová",J110,0)</f>
        <v>0</v>
      </c>
      <c r="BJ110" s="24" t="s">
        <v>81</v>
      </c>
      <c r="BK110" s="242">
        <f>ROUND(I110*H110,2)</f>
        <v>0</v>
      </c>
      <c r="BL110" s="24" t="s">
        <v>141</v>
      </c>
      <c r="BM110" s="24" t="s">
        <v>190</v>
      </c>
    </row>
    <row r="111" s="1" customFormat="1" ht="25.5" customHeight="1">
      <c r="B111" s="46"/>
      <c r="C111" s="243" t="s">
        <v>191</v>
      </c>
      <c r="D111" s="243" t="s">
        <v>144</v>
      </c>
      <c r="E111" s="244" t="s">
        <v>192</v>
      </c>
      <c r="F111" s="245" t="s">
        <v>193</v>
      </c>
      <c r="G111" s="246" t="s">
        <v>172</v>
      </c>
      <c r="H111" s="247">
        <v>8.7750000000000004</v>
      </c>
      <c r="I111" s="248"/>
      <c r="J111" s="249">
        <f>ROUND(I111*H111,2)</f>
        <v>0</v>
      </c>
      <c r="K111" s="245" t="s">
        <v>23</v>
      </c>
      <c r="L111" s="250"/>
      <c r="M111" s="251" t="s">
        <v>23</v>
      </c>
      <c r="N111" s="252" t="s">
        <v>45</v>
      </c>
      <c r="O111" s="47"/>
      <c r="P111" s="240">
        <f>O111*H111</f>
        <v>0</v>
      </c>
      <c r="Q111" s="240">
        <v>0</v>
      </c>
      <c r="R111" s="240">
        <f>Q111*H111</f>
        <v>0</v>
      </c>
      <c r="S111" s="240">
        <v>0</v>
      </c>
      <c r="T111" s="241">
        <f>S111*H111</f>
        <v>0</v>
      </c>
      <c r="AR111" s="24" t="s">
        <v>147</v>
      </c>
      <c r="AT111" s="24" t="s">
        <v>144</v>
      </c>
      <c r="AU111" s="24" t="s">
        <v>83</v>
      </c>
      <c r="AY111" s="24" t="s">
        <v>132</v>
      </c>
      <c r="BE111" s="242">
        <f>IF(N111="základní",J111,0)</f>
        <v>0</v>
      </c>
      <c r="BF111" s="242">
        <f>IF(N111="snížená",J111,0)</f>
        <v>0</v>
      </c>
      <c r="BG111" s="242">
        <f>IF(N111="zákl. přenesená",J111,0)</f>
        <v>0</v>
      </c>
      <c r="BH111" s="242">
        <f>IF(N111="sníž. přenesená",J111,0)</f>
        <v>0</v>
      </c>
      <c r="BI111" s="242">
        <f>IF(N111="nulová",J111,0)</f>
        <v>0</v>
      </c>
      <c r="BJ111" s="24" t="s">
        <v>81</v>
      </c>
      <c r="BK111" s="242">
        <f>ROUND(I111*H111,2)</f>
        <v>0</v>
      </c>
      <c r="BL111" s="24" t="s">
        <v>141</v>
      </c>
      <c r="BM111" s="24" t="s">
        <v>194</v>
      </c>
    </row>
    <row r="112" s="12" customFormat="1">
      <c r="B112" s="253"/>
      <c r="C112" s="254"/>
      <c r="D112" s="255" t="s">
        <v>182</v>
      </c>
      <c r="E112" s="256" t="s">
        <v>23</v>
      </c>
      <c r="F112" s="257" t="s">
        <v>195</v>
      </c>
      <c r="G112" s="254"/>
      <c r="H112" s="256" t="s">
        <v>23</v>
      </c>
      <c r="I112" s="258"/>
      <c r="J112" s="254"/>
      <c r="K112" s="254"/>
      <c r="L112" s="259"/>
      <c r="M112" s="260"/>
      <c r="N112" s="261"/>
      <c r="O112" s="261"/>
      <c r="P112" s="261"/>
      <c r="Q112" s="261"/>
      <c r="R112" s="261"/>
      <c r="S112" s="261"/>
      <c r="T112" s="262"/>
      <c r="AT112" s="263" t="s">
        <v>182</v>
      </c>
      <c r="AU112" s="263" t="s">
        <v>83</v>
      </c>
      <c r="AV112" s="12" t="s">
        <v>81</v>
      </c>
      <c r="AW112" s="12" t="s">
        <v>37</v>
      </c>
      <c r="AX112" s="12" t="s">
        <v>74</v>
      </c>
      <c r="AY112" s="263" t="s">
        <v>132</v>
      </c>
    </row>
    <row r="113" s="13" customFormat="1">
      <c r="B113" s="264"/>
      <c r="C113" s="265"/>
      <c r="D113" s="255" t="s">
        <v>182</v>
      </c>
      <c r="E113" s="266" t="s">
        <v>23</v>
      </c>
      <c r="F113" s="267" t="s">
        <v>196</v>
      </c>
      <c r="G113" s="265"/>
      <c r="H113" s="268">
        <v>8.7750000000000004</v>
      </c>
      <c r="I113" s="269"/>
      <c r="J113" s="265"/>
      <c r="K113" s="265"/>
      <c r="L113" s="270"/>
      <c r="M113" s="271"/>
      <c r="N113" s="272"/>
      <c r="O113" s="272"/>
      <c r="P113" s="272"/>
      <c r="Q113" s="272"/>
      <c r="R113" s="272"/>
      <c r="S113" s="272"/>
      <c r="T113" s="273"/>
      <c r="AT113" s="274" t="s">
        <v>182</v>
      </c>
      <c r="AU113" s="274" t="s">
        <v>83</v>
      </c>
      <c r="AV113" s="13" t="s">
        <v>83</v>
      </c>
      <c r="AW113" s="13" t="s">
        <v>37</v>
      </c>
      <c r="AX113" s="13" t="s">
        <v>74</v>
      </c>
      <c r="AY113" s="274" t="s">
        <v>132</v>
      </c>
    </row>
    <row r="114" s="14" customFormat="1">
      <c r="B114" s="275"/>
      <c r="C114" s="276"/>
      <c r="D114" s="255" t="s">
        <v>182</v>
      </c>
      <c r="E114" s="277" t="s">
        <v>23</v>
      </c>
      <c r="F114" s="278" t="s">
        <v>185</v>
      </c>
      <c r="G114" s="276"/>
      <c r="H114" s="279">
        <v>8.7750000000000004</v>
      </c>
      <c r="I114" s="280"/>
      <c r="J114" s="276"/>
      <c r="K114" s="276"/>
      <c r="L114" s="281"/>
      <c r="M114" s="282"/>
      <c r="N114" s="283"/>
      <c r="O114" s="283"/>
      <c r="P114" s="283"/>
      <c r="Q114" s="283"/>
      <c r="R114" s="283"/>
      <c r="S114" s="283"/>
      <c r="T114" s="284"/>
      <c r="AT114" s="285" t="s">
        <v>182</v>
      </c>
      <c r="AU114" s="285" t="s">
        <v>83</v>
      </c>
      <c r="AV114" s="14" t="s">
        <v>186</v>
      </c>
      <c r="AW114" s="14" t="s">
        <v>37</v>
      </c>
      <c r="AX114" s="14" t="s">
        <v>81</v>
      </c>
      <c r="AY114" s="285" t="s">
        <v>132</v>
      </c>
    </row>
    <row r="115" s="1" customFormat="1" ht="25.5" customHeight="1">
      <c r="B115" s="46"/>
      <c r="C115" s="243" t="s">
        <v>197</v>
      </c>
      <c r="D115" s="243" t="s">
        <v>144</v>
      </c>
      <c r="E115" s="244" t="s">
        <v>198</v>
      </c>
      <c r="F115" s="245" t="s">
        <v>199</v>
      </c>
      <c r="G115" s="246" t="s">
        <v>200</v>
      </c>
      <c r="H115" s="247">
        <v>40</v>
      </c>
      <c r="I115" s="248"/>
      <c r="J115" s="249">
        <f>ROUND(I115*H115,2)</f>
        <v>0</v>
      </c>
      <c r="K115" s="245" t="s">
        <v>23</v>
      </c>
      <c r="L115" s="250"/>
      <c r="M115" s="251" t="s">
        <v>23</v>
      </c>
      <c r="N115" s="252" t="s">
        <v>45</v>
      </c>
      <c r="O115" s="47"/>
      <c r="P115" s="240">
        <f>O115*H115</f>
        <v>0</v>
      </c>
      <c r="Q115" s="240">
        <v>0</v>
      </c>
      <c r="R115" s="240">
        <f>Q115*H115</f>
        <v>0</v>
      </c>
      <c r="S115" s="240">
        <v>0</v>
      </c>
      <c r="T115" s="241">
        <f>S115*H115</f>
        <v>0</v>
      </c>
      <c r="AR115" s="24" t="s">
        <v>147</v>
      </c>
      <c r="AT115" s="24" t="s">
        <v>144</v>
      </c>
      <c r="AU115" s="24" t="s">
        <v>83</v>
      </c>
      <c r="AY115" s="24" t="s">
        <v>132</v>
      </c>
      <c r="BE115" s="242">
        <f>IF(N115="základní",J115,0)</f>
        <v>0</v>
      </c>
      <c r="BF115" s="242">
        <f>IF(N115="snížená",J115,0)</f>
        <v>0</v>
      </c>
      <c r="BG115" s="242">
        <f>IF(N115="zákl. přenesená",J115,0)</f>
        <v>0</v>
      </c>
      <c r="BH115" s="242">
        <f>IF(N115="sníž. přenesená",J115,0)</f>
        <v>0</v>
      </c>
      <c r="BI115" s="242">
        <f>IF(N115="nulová",J115,0)</f>
        <v>0</v>
      </c>
      <c r="BJ115" s="24" t="s">
        <v>81</v>
      </c>
      <c r="BK115" s="242">
        <f>ROUND(I115*H115,2)</f>
        <v>0</v>
      </c>
      <c r="BL115" s="24" t="s">
        <v>141</v>
      </c>
      <c r="BM115" s="24" t="s">
        <v>201</v>
      </c>
    </row>
    <row r="116" s="1" customFormat="1" ht="16.5" customHeight="1">
      <c r="B116" s="46"/>
      <c r="C116" s="243" t="s">
        <v>202</v>
      </c>
      <c r="D116" s="243" t="s">
        <v>144</v>
      </c>
      <c r="E116" s="244" t="s">
        <v>203</v>
      </c>
      <c r="F116" s="245" t="s">
        <v>204</v>
      </c>
      <c r="G116" s="246" t="s">
        <v>200</v>
      </c>
      <c r="H116" s="247">
        <v>40</v>
      </c>
      <c r="I116" s="248"/>
      <c r="J116" s="249">
        <f>ROUND(I116*H116,2)</f>
        <v>0</v>
      </c>
      <c r="K116" s="245" t="s">
        <v>23</v>
      </c>
      <c r="L116" s="250"/>
      <c r="M116" s="251" t="s">
        <v>23</v>
      </c>
      <c r="N116" s="252" t="s">
        <v>45</v>
      </c>
      <c r="O116" s="47"/>
      <c r="P116" s="240">
        <f>O116*H116</f>
        <v>0</v>
      </c>
      <c r="Q116" s="240">
        <v>0</v>
      </c>
      <c r="R116" s="240">
        <f>Q116*H116</f>
        <v>0</v>
      </c>
      <c r="S116" s="240">
        <v>0</v>
      </c>
      <c r="T116" s="241">
        <f>S116*H116</f>
        <v>0</v>
      </c>
      <c r="AR116" s="24" t="s">
        <v>147</v>
      </c>
      <c r="AT116" s="24" t="s">
        <v>144</v>
      </c>
      <c r="AU116" s="24" t="s">
        <v>83</v>
      </c>
      <c r="AY116" s="24" t="s">
        <v>132</v>
      </c>
      <c r="BE116" s="242">
        <f>IF(N116="základní",J116,0)</f>
        <v>0</v>
      </c>
      <c r="BF116" s="242">
        <f>IF(N116="snížená",J116,0)</f>
        <v>0</v>
      </c>
      <c r="BG116" s="242">
        <f>IF(N116="zákl. přenesená",J116,0)</f>
        <v>0</v>
      </c>
      <c r="BH116" s="242">
        <f>IF(N116="sníž. přenesená",J116,0)</f>
        <v>0</v>
      </c>
      <c r="BI116" s="242">
        <f>IF(N116="nulová",J116,0)</f>
        <v>0</v>
      </c>
      <c r="BJ116" s="24" t="s">
        <v>81</v>
      </c>
      <c r="BK116" s="242">
        <f>ROUND(I116*H116,2)</f>
        <v>0</v>
      </c>
      <c r="BL116" s="24" t="s">
        <v>141</v>
      </c>
      <c r="BM116" s="24" t="s">
        <v>205</v>
      </c>
    </row>
    <row r="117" s="1" customFormat="1" ht="16.5" customHeight="1">
      <c r="B117" s="46"/>
      <c r="C117" s="243" t="s">
        <v>206</v>
      </c>
      <c r="D117" s="243" t="s">
        <v>144</v>
      </c>
      <c r="E117" s="244" t="s">
        <v>207</v>
      </c>
      <c r="F117" s="245" t="s">
        <v>208</v>
      </c>
      <c r="G117" s="246" t="s">
        <v>200</v>
      </c>
      <c r="H117" s="247">
        <v>40</v>
      </c>
      <c r="I117" s="248"/>
      <c r="J117" s="249">
        <f>ROUND(I117*H117,2)</f>
        <v>0</v>
      </c>
      <c r="K117" s="245" t="s">
        <v>23</v>
      </c>
      <c r="L117" s="250"/>
      <c r="M117" s="251" t="s">
        <v>23</v>
      </c>
      <c r="N117" s="252" t="s">
        <v>45</v>
      </c>
      <c r="O117" s="47"/>
      <c r="P117" s="240">
        <f>O117*H117</f>
        <v>0</v>
      </c>
      <c r="Q117" s="240">
        <v>0</v>
      </c>
      <c r="R117" s="240">
        <f>Q117*H117</f>
        <v>0</v>
      </c>
      <c r="S117" s="240">
        <v>0</v>
      </c>
      <c r="T117" s="241">
        <f>S117*H117</f>
        <v>0</v>
      </c>
      <c r="AR117" s="24" t="s">
        <v>147</v>
      </c>
      <c r="AT117" s="24" t="s">
        <v>144</v>
      </c>
      <c r="AU117" s="24" t="s">
        <v>83</v>
      </c>
      <c r="AY117" s="24" t="s">
        <v>132</v>
      </c>
      <c r="BE117" s="242">
        <f>IF(N117="základní",J117,0)</f>
        <v>0</v>
      </c>
      <c r="BF117" s="242">
        <f>IF(N117="snížená",J117,0)</f>
        <v>0</v>
      </c>
      <c r="BG117" s="242">
        <f>IF(N117="zákl. přenesená",J117,0)</f>
        <v>0</v>
      </c>
      <c r="BH117" s="242">
        <f>IF(N117="sníž. přenesená",J117,0)</f>
        <v>0</v>
      </c>
      <c r="BI117" s="242">
        <f>IF(N117="nulová",J117,0)</f>
        <v>0</v>
      </c>
      <c r="BJ117" s="24" t="s">
        <v>81</v>
      </c>
      <c r="BK117" s="242">
        <f>ROUND(I117*H117,2)</f>
        <v>0</v>
      </c>
      <c r="BL117" s="24" t="s">
        <v>141</v>
      </c>
      <c r="BM117" s="24" t="s">
        <v>209</v>
      </c>
    </row>
    <row r="118" s="1" customFormat="1" ht="16.5" customHeight="1">
      <c r="B118" s="46"/>
      <c r="C118" s="243" t="s">
        <v>210</v>
      </c>
      <c r="D118" s="243" t="s">
        <v>144</v>
      </c>
      <c r="E118" s="244" t="s">
        <v>211</v>
      </c>
      <c r="F118" s="245" t="s">
        <v>212</v>
      </c>
      <c r="G118" s="246" t="s">
        <v>200</v>
      </c>
      <c r="H118" s="247">
        <v>12</v>
      </c>
      <c r="I118" s="248"/>
      <c r="J118" s="249">
        <f>ROUND(I118*H118,2)</f>
        <v>0</v>
      </c>
      <c r="K118" s="245" t="s">
        <v>23</v>
      </c>
      <c r="L118" s="250"/>
      <c r="M118" s="251" t="s">
        <v>23</v>
      </c>
      <c r="N118" s="252" t="s">
        <v>45</v>
      </c>
      <c r="O118" s="47"/>
      <c r="P118" s="240">
        <f>O118*H118</f>
        <v>0</v>
      </c>
      <c r="Q118" s="240">
        <v>0</v>
      </c>
      <c r="R118" s="240">
        <f>Q118*H118</f>
        <v>0</v>
      </c>
      <c r="S118" s="240">
        <v>0</v>
      </c>
      <c r="T118" s="241">
        <f>S118*H118</f>
        <v>0</v>
      </c>
      <c r="AR118" s="24" t="s">
        <v>147</v>
      </c>
      <c r="AT118" s="24" t="s">
        <v>144</v>
      </c>
      <c r="AU118" s="24" t="s">
        <v>83</v>
      </c>
      <c r="AY118" s="24" t="s">
        <v>132</v>
      </c>
      <c r="BE118" s="242">
        <f>IF(N118="základní",J118,0)</f>
        <v>0</v>
      </c>
      <c r="BF118" s="242">
        <f>IF(N118="snížená",J118,0)</f>
        <v>0</v>
      </c>
      <c r="BG118" s="242">
        <f>IF(N118="zákl. přenesená",J118,0)</f>
        <v>0</v>
      </c>
      <c r="BH118" s="242">
        <f>IF(N118="sníž. přenesená",J118,0)</f>
        <v>0</v>
      </c>
      <c r="BI118" s="242">
        <f>IF(N118="nulová",J118,0)</f>
        <v>0</v>
      </c>
      <c r="BJ118" s="24" t="s">
        <v>81</v>
      </c>
      <c r="BK118" s="242">
        <f>ROUND(I118*H118,2)</f>
        <v>0</v>
      </c>
      <c r="BL118" s="24" t="s">
        <v>141</v>
      </c>
      <c r="BM118" s="24" t="s">
        <v>213</v>
      </c>
    </row>
    <row r="119" s="1" customFormat="1" ht="25.5" customHeight="1">
      <c r="B119" s="46"/>
      <c r="C119" s="243" t="s">
        <v>214</v>
      </c>
      <c r="D119" s="243" t="s">
        <v>144</v>
      </c>
      <c r="E119" s="244" t="s">
        <v>215</v>
      </c>
      <c r="F119" s="245" t="s">
        <v>216</v>
      </c>
      <c r="G119" s="246" t="s">
        <v>200</v>
      </c>
      <c r="H119" s="247">
        <v>18</v>
      </c>
      <c r="I119" s="248"/>
      <c r="J119" s="249">
        <f>ROUND(I119*H119,2)</f>
        <v>0</v>
      </c>
      <c r="K119" s="245" t="s">
        <v>23</v>
      </c>
      <c r="L119" s="250"/>
      <c r="M119" s="251" t="s">
        <v>23</v>
      </c>
      <c r="N119" s="252" t="s">
        <v>45</v>
      </c>
      <c r="O119" s="47"/>
      <c r="P119" s="240">
        <f>O119*H119</f>
        <v>0</v>
      </c>
      <c r="Q119" s="240">
        <v>0</v>
      </c>
      <c r="R119" s="240">
        <f>Q119*H119</f>
        <v>0</v>
      </c>
      <c r="S119" s="240">
        <v>0</v>
      </c>
      <c r="T119" s="241">
        <f>S119*H119</f>
        <v>0</v>
      </c>
      <c r="AR119" s="24" t="s">
        <v>147</v>
      </c>
      <c r="AT119" s="24" t="s">
        <v>144</v>
      </c>
      <c r="AU119" s="24" t="s">
        <v>83</v>
      </c>
      <c r="AY119" s="24" t="s">
        <v>132</v>
      </c>
      <c r="BE119" s="242">
        <f>IF(N119="základní",J119,0)</f>
        <v>0</v>
      </c>
      <c r="BF119" s="242">
        <f>IF(N119="snížená",J119,0)</f>
        <v>0</v>
      </c>
      <c r="BG119" s="242">
        <f>IF(N119="zákl. přenesená",J119,0)</f>
        <v>0</v>
      </c>
      <c r="BH119" s="242">
        <f>IF(N119="sníž. přenesená",J119,0)</f>
        <v>0</v>
      </c>
      <c r="BI119" s="242">
        <f>IF(N119="nulová",J119,0)</f>
        <v>0</v>
      </c>
      <c r="BJ119" s="24" t="s">
        <v>81</v>
      </c>
      <c r="BK119" s="242">
        <f>ROUND(I119*H119,2)</f>
        <v>0</v>
      </c>
      <c r="BL119" s="24" t="s">
        <v>141</v>
      </c>
      <c r="BM119" s="24" t="s">
        <v>217</v>
      </c>
    </row>
    <row r="120" s="1" customFormat="1" ht="25.5" customHeight="1">
      <c r="B120" s="46"/>
      <c r="C120" s="243" t="s">
        <v>218</v>
      </c>
      <c r="D120" s="243" t="s">
        <v>144</v>
      </c>
      <c r="E120" s="244" t="s">
        <v>219</v>
      </c>
      <c r="F120" s="245" t="s">
        <v>220</v>
      </c>
      <c r="G120" s="246" t="s">
        <v>200</v>
      </c>
      <c r="H120" s="247">
        <v>12</v>
      </c>
      <c r="I120" s="248"/>
      <c r="J120" s="249">
        <f>ROUND(I120*H120,2)</f>
        <v>0</v>
      </c>
      <c r="K120" s="245" t="s">
        <v>23</v>
      </c>
      <c r="L120" s="250"/>
      <c r="M120" s="251" t="s">
        <v>23</v>
      </c>
      <c r="N120" s="252" t="s">
        <v>45</v>
      </c>
      <c r="O120" s="47"/>
      <c r="P120" s="240">
        <f>O120*H120</f>
        <v>0</v>
      </c>
      <c r="Q120" s="240">
        <v>0</v>
      </c>
      <c r="R120" s="240">
        <f>Q120*H120</f>
        <v>0</v>
      </c>
      <c r="S120" s="240">
        <v>0</v>
      </c>
      <c r="T120" s="241">
        <f>S120*H120</f>
        <v>0</v>
      </c>
      <c r="AR120" s="24" t="s">
        <v>147</v>
      </c>
      <c r="AT120" s="24" t="s">
        <v>144</v>
      </c>
      <c r="AU120" s="24" t="s">
        <v>83</v>
      </c>
      <c r="AY120" s="24" t="s">
        <v>132</v>
      </c>
      <c r="BE120" s="242">
        <f>IF(N120="základní",J120,0)</f>
        <v>0</v>
      </c>
      <c r="BF120" s="242">
        <f>IF(N120="snížená",J120,0)</f>
        <v>0</v>
      </c>
      <c r="BG120" s="242">
        <f>IF(N120="zákl. přenesená",J120,0)</f>
        <v>0</v>
      </c>
      <c r="BH120" s="242">
        <f>IF(N120="sníž. přenesená",J120,0)</f>
        <v>0</v>
      </c>
      <c r="BI120" s="242">
        <f>IF(N120="nulová",J120,0)</f>
        <v>0</v>
      </c>
      <c r="BJ120" s="24" t="s">
        <v>81</v>
      </c>
      <c r="BK120" s="242">
        <f>ROUND(I120*H120,2)</f>
        <v>0</v>
      </c>
      <c r="BL120" s="24" t="s">
        <v>141</v>
      </c>
      <c r="BM120" s="24" t="s">
        <v>221</v>
      </c>
    </row>
    <row r="121" s="1" customFormat="1" ht="16.5" customHeight="1">
      <c r="B121" s="46"/>
      <c r="C121" s="231" t="s">
        <v>222</v>
      </c>
      <c r="D121" s="231" t="s">
        <v>136</v>
      </c>
      <c r="E121" s="232" t="s">
        <v>223</v>
      </c>
      <c r="F121" s="233" t="s">
        <v>224</v>
      </c>
      <c r="G121" s="234" t="s">
        <v>225</v>
      </c>
      <c r="H121" s="235">
        <v>9</v>
      </c>
      <c r="I121" s="236"/>
      <c r="J121" s="237">
        <f>ROUND(I121*H121,2)</f>
        <v>0</v>
      </c>
      <c r="K121" s="233" t="s">
        <v>140</v>
      </c>
      <c r="L121" s="72"/>
      <c r="M121" s="238" t="s">
        <v>23</v>
      </c>
      <c r="N121" s="239" t="s">
        <v>45</v>
      </c>
      <c r="O121" s="47"/>
      <c r="P121" s="240">
        <f>O121*H121</f>
        <v>0</v>
      </c>
      <c r="Q121" s="240">
        <v>0</v>
      </c>
      <c r="R121" s="240">
        <f>Q121*H121</f>
        <v>0</v>
      </c>
      <c r="S121" s="240">
        <v>0</v>
      </c>
      <c r="T121" s="241">
        <f>S121*H121</f>
        <v>0</v>
      </c>
      <c r="AR121" s="24" t="s">
        <v>141</v>
      </c>
      <c r="AT121" s="24" t="s">
        <v>136</v>
      </c>
      <c r="AU121" s="24" t="s">
        <v>83</v>
      </c>
      <c r="AY121" s="24" t="s">
        <v>132</v>
      </c>
      <c r="BE121" s="242">
        <f>IF(N121="základní",J121,0)</f>
        <v>0</v>
      </c>
      <c r="BF121" s="242">
        <f>IF(N121="snížená",J121,0)</f>
        <v>0</v>
      </c>
      <c r="BG121" s="242">
        <f>IF(N121="zákl. přenesená",J121,0)</f>
        <v>0</v>
      </c>
      <c r="BH121" s="242">
        <f>IF(N121="sníž. přenesená",J121,0)</f>
        <v>0</v>
      </c>
      <c r="BI121" s="242">
        <f>IF(N121="nulová",J121,0)</f>
        <v>0</v>
      </c>
      <c r="BJ121" s="24" t="s">
        <v>81</v>
      </c>
      <c r="BK121" s="242">
        <f>ROUND(I121*H121,2)</f>
        <v>0</v>
      </c>
      <c r="BL121" s="24" t="s">
        <v>141</v>
      </c>
      <c r="BM121" s="24" t="s">
        <v>226</v>
      </c>
    </row>
    <row r="122" s="1" customFormat="1" ht="25.5" customHeight="1">
      <c r="B122" s="46"/>
      <c r="C122" s="243" t="s">
        <v>227</v>
      </c>
      <c r="D122" s="243" t="s">
        <v>144</v>
      </c>
      <c r="E122" s="244" t="s">
        <v>228</v>
      </c>
      <c r="F122" s="245" t="s">
        <v>229</v>
      </c>
      <c r="G122" s="246" t="s">
        <v>200</v>
      </c>
      <c r="H122" s="247">
        <v>4</v>
      </c>
      <c r="I122" s="248"/>
      <c r="J122" s="249">
        <f>ROUND(I122*H122,2)</f>
        <v>0</v>
      </c>
      <c r="K122" s="245" t="s">
        <v>23</v>
      </c>
      <c r="L122" s="250"/>
      <c r="M122" s="251" t="s">
        <v>23</v>
      </c>
      <c r="N122" s="252" t="s">
        <v>45</v>
      </c>
      <c r="O122" s="47"/>
      <c r="P122" s="240">
        <f>O122*H122</f>
        <v>0</v>
      </c>
      <c r="Q122" s="240">
        <v>0</v>
      </c>
      <c r="R122" s="240">
        <f>Q122*H122</f>
        <v>0</v>
      </c>
      <c r="S122" s="240">
        <v>0</v>
      </c>
      <c r="T122" s="241">
        <f>S122*H122</f>
        <v>0</v>
      </c>
      <c r="AR122" s="24" t="s">
        <v>147</v>
      </c>
      <c r="AT122" s="24" t="s">
        <v>144</v>
      </c>
      <c r="AU122" s="24" t="s">
        <v>83</v>
      </c>
      <c r="AY122" s="24" t="s">
        <v>132</v>
      </c>
      <c r="BE122" s="242">
        <f>IF(N122="základní",J122,0)</f>
        <v>0</v>
      </c>
      <c r="BF122" s="242">
        <f>IF(N122="snížená",J122,0)</f>
        <v>0</v>
      </c>
      <c r="BG122" s="242">
        <f>IF(N122="zákl. přenesená",J122,0)</f>
        <v>0</v>
      </c>
      <c r="BH122" s="242">
        <f>IF(N122="sníž. přenesená",J122,0)</f>
        <v>0</v>
      </c>
      <c r="BI122" s="242">
        <f>IF(N122="nulová",J122,0)</f>
        <v>0</v>
      </c>
      <c r="BJ122" s="24" t="s">
        <v>81</v>
      </c>
      <c r="BK122" s="242">
        <f>ROUND(I122*H122,2)</f>
        <v>0</v>
      </c>
      <c r="BL122" s="24" t="s">
        <v>141</v>
      </c>
      <c r="BM122" s="24" t="s">
        <v>230</v>
      </c>
    </row>
    <row r="123" s="1" customFormat="1" ht="25.5" customHeight="1">
      <c r="B123" s="46"/>
      <c r="C123" s="243" t="s">
        <v>231</v>
      </c>
      <c r="D123" s="243" t="s">
        <v>144</v>
      </c>
      <c r="E123" s="244" t="s">
        <v>215</v>
      </c>
      <c r="F123" s="245" t="s">
        <v>216</v>
      </c>
      <c r="G123" s="246" t="s">
        <v>200</v>
      </c>
      <c r="H123" s="247">
        <v>1</v>
      </c>
      <c r="I123" s="248"/>
      <c r="J123" s="249">
        <f>ROUND(I123*H123,2)</f>
        <v>0</v>
      </c>
      <c r="K123" s="245" t="s">
        <v>23</v>
      </c>
      <c r="L123" s="250"/>
      <c r="M123" s="251" t="s">
        <v>23</v>
      </c>
      <c r="N123" s="252" t="s">
        <v>45</v>
      </c>
      <c r="O123" s="47"/>
      <c r="P123" s="240">
        <f>O123*H123</f>
        <v>0</v>
      </c>
      <c r="Q123" s="240">
        <v>0</v>
      </c>
      <c r="R123" s="240">
        <f>Q123*H123</f>
        <v>0</v>
      </c>
      <c r="S123" s="240">
        <v>0</v>
      </c>
      <c r="T123" s="241">
        <f>S123*H123</f>
        <v>0</v>
      </c>
      <c r="AR123" s="24" t="s">
        <v>147</v>
      </c>
      <c r="AT123" s="24" t="s">
        <v>144</v>
      </c>
      <c r="AU123" s="24" t="s">
        <v>83</v>
      </c>
      <c r="AY123" s="24" t="s">
        <v>132</v>
      </c>
      <c r="BE123" s="242">
        <f>IF(N123="základní",J123,0)</f>
        <v>0</v>
      </c>
      <c r="BF123" s="242">
        <f>IF(N123="snížená",J123,0)</f>
        <v>0</v>
      </c>
      <c r="BG123" s="242">
        <f>IF(N123="zákl. přenesená",J123,0)</f>
        <v>0</v>
      </c>
      <c r="BH123" s="242">
        <f>IF(N123="sníž. přenesená",J123,0)</f>
        <v>0</v>
      </c>
      <c r="BI123" s="242">
        <f>IF(N123="nulová",J123,0)</f>
        <v>0</v>
      </c>
      <c r="BJ123" s="24" t="s">
        <v>81</v>
      </c>
      <c r="BK123" s="242">
        <f>ROUND(I123*H123,2)</f>
        <v>0</v>
      </c>
      <c r="BL123" s="24" t="s">
        <v>141</v>
      </c>
      <c r="BM123" s="24" t="s">
        <v>232</v>
      </c>
    </row>
    <row r="124" s="1" customFormat="1" ht="25.5" customHeight="1">
      <c r="B124" s="46"/>
      <c r="C124" s="243" t="s">
        <v>233</v>
      </c>
      <c r="D124" s="243" t="s">
        <v>144</v>
      </c>
      <c r="E124" s="244" t="s">
        <v>234</v>
      </c>
      <c r="F124" s="245" t="s">
        <v>235</v>
      </c>
      <c r="G124" s="246" t="s">
        <v>200</v>
      </c>
      <c r="H124" s="247">
        <v>4</v>
      </c>
      <c r="I124" s="248"/>
      <c r="J124" s="249">
        <f>ROUND(I124*H124,2)</f>
        <v>0</v>
      </c>
      <c r="K124" s="245" t="s">
        <v>23</v>
      </c>
      <c r="L124" s="250"/>
      <c r="M124" s="251" t="s">
        <v>23</v>
      </c>
      <c r="N124" s="252" t="s">
        <v>45</v>
      </c>
      <c r="O124" s="47"/>
      <c r="P124" s="240">
        <f>O124*H124</f>
        <v>0</v>
      </c>
      <c r="Q124" s="240">
        <v>0</v>
      </c>
      <c r="R124" s="240">
        <f>Q124*H124</f>
        <v>0</v>
      </c>
      <c r="S124" s="240">
        <v>0</v>
      </c>
      <c r="T124" s="241">
        <f>S124*H124</f>
        <v>0</v>
      </c>
      <c r="AR124" s="24" t="s">
        <v>147</v>
      </c>
      <c r="AT124" s="24" t="s">
        <v>144</v>
      </c>
      <c r="AU124" s="24" t="s">
        <v>83</v>
      </c>
      <c r="AY124" s="24" t="s">
        <v>132</v>
      </c>
      <c r="BE124" s="242">
        <f>IF(N124="základní",J124,0)</f>
        <v>0</v>
      </c>
      <c r="BF124" s="242">
        <f>IF(N124="snížená",J124,0)</f>
        <v>0</v>
      </c>
      <c r="BG124" s="242">
        <f>IF(N124="zákl. přenesená",J124,0)</f>
        <v>0</v>
      </c>
      <c r="BH124" s="242">
        <f>IF(N124="sníž. přenesená",J124,0)</f>
        <v>0</v>
      </c>
      <c r="BI124" s="242">
        <f>IF(N124="nulová",J124,0)</f>
        <v>0</v>
      </c>
      <c r="BJ124" s="24" t="s">
        <v>81</v>
      </c>
      <c r="BK124" s="242">
        <f>ROUND(I124*H124,2)</f>
        <v>0</v>
      </c>
      <c r="BL124" s="24" t="s">
        <v>141</v>
      </c>
      <c r="BM124" s="24" t="s">
        <v>236</v>
      </c>
    </row>
    <row r="125" s="1" customFormat="1" ht="16.5" customHeight="1">
      <c r="B125" s="46"/>
      <c r="C125" s="231" t="s">
        <v>237</v>
      </c>
      <c r="D125" s="231" t="s">
        <v>136</v>
      </c>
      <c r="E125" s="232" t="s">
        <v>238</v>
      </c>
      <c r="F125" s="233" t="s">
        <v>239</v>
      </c>
      <c r="G125" s="234" t="s">
        <v>225</v>
      </c>
      <c r="H125" s="235">
        <v>18</v>
      </c>
      <c r="I125" s="236"/>
      <c r="J125" s="237">
        <f>ROUND(I125*H125,2)</f>
        <v>0</v>
      </c>
      <c r="K125" s="233" t="s">
        <v>140</v>
      </c>
      <c r="L125" s="72"/>
      <c r="M125" s="238" t="s">
        <v>23</v>
      </c>
      <c r="N125" s="239" t="s">
        <v>45</v>
      </c>
      <c r="O125" s="47"/>
      <c r="P125" s="240">
        <f>O125*H125</f>
        <v>0</v>
      </c>
      <c r="Q125" s="240">
        <v>0</v>
      </c>
      <c r="R125" s="240">
        <f>Q125*H125</f>
        <v>0</v>
      </c>
      <c r="S125" s="240">
        <v>0</v>
      </c>
      <c r="T125" s="241">
        <f>S125*H125</f>
        <v>0</v>
      </c>
      <c r="AR125" s="24" t="s">
        <v>141</v>
      </c>
      <c r="AT125" s="24" t="s">
        <v>136</v>
      </c>
      <c r="AU125" s="24" t="s">
        <v>83</v>
      </c>
      <c r="AY125" s="24" t="s">
        <v>132</v>
      </c>
      <c r="BE125" s="242">
        <f>IF(N125="základní",J125,0)</f>
        <v>0</v>
      </c>
      <c r="BF125" s="242">
        <f>IF(N125="snížená",J125,0)</f>
        <v>0</v>
      </c>
      <c r="BG125" s="242">
        <f>IF(N125="zákl. přenesená",J125,0)</f>
        <v>0</v>
      </c>
      <c r="BH125" s="242">
        <f>IF(N125="sníž. přenesená",J125,0)</f>
        <v>0</v>
      </c>
      <c r="BI125" s="242">
        <f>IF(N125="nulová",J125,0)</f>
        <v>0</v>
      </c>
      <c r="BJ125" s="24" t="s">
        <v>81</v>
      </c>
      <c r="BK125" s="242">
        <f>ROUND(I125*H125,2)</f>
        <v>0</v>
      </c>
      <c r="BL125" s="24" t="s">
        <v>141</v>
      </c>
      <c r="BM125" s="24" t="s">
        <v>240</v>
      </c>
    </row>
    <row r="126" s="1" customFormat="1" ht="25.5" customHeight="1">
      <c r="B126" s="46"/>
      <c r="C126" s="243" t="s">
        <v>241</v>
      </c>
      <c r="D126" s="243" t="s">
        <v>144</v>
      </c>
      <c r="E126" s="244" t="s">
        <v>242</v>
      </c>
      <c r="F126" s="245" t="s">
        <v>243</v>
      </c>
      <c r="G126" s="246" t="s">
        <v>200</v>
      </c>
      <c r="H126" s="247">
        <v>4</v>
      </c>
      <c r="I126" s="248"/>
      <c r="J126" s="249">
        <f>ROUND(I126*H126,2)</f>
        <v>0</v>
      </c>
      <c r="K126" s="245" t="s">
        <v>23</v>
      </c>
      <c r="L126" s="250"/>
      <c r="M126" s="251" t="s">
        <v>23</v>
      </c>
      <c r="N126" s="252" t="s">
        <v>45</v>
      </c>
      <c r="O126" s="47"/>
      <c r="P126" s="240">
        <f>O126*H126</f>
        <v>0</v>
      </c>
      <c r="Q126" s="240">
        <v>0</v>
      </c>
      <c r="R126" s="240">
        <f>Q126*H126</f>
        <v>0</v>
      </c>
      <c r="S126" s="240">
        <v>0</v>
      </c>
      <c r="T126" s="241">
        <f>S126*H126</f>
        <v>0</v>
      </c>
      <c r="AR126" s="24" t="s">
        <v>147</v>
      </c>
      <c r="AT126" s="24" t="s">
        <v>144</v>
      </c>
      <c r="AU126" s="24" t="s">
        <v>83</v>
      </c>
      <c r="AY126" s="24" t="s">
        <v>132</v>
      </c>
      <c r="BE126" s="242">
        <f>IF(N126="základní",J126,0)</f>
        <v>0</v>
      </c>
      <c r="BF126" s="242">
        <f>IF(N126="snížená",J126,0)</f>
        <v>0</v>
      </c>
      <c r="BG126" s="242">
        <f>IF(N126="zákl. přenesená",J126,0)</f>
        <v>0</v>
      </c>
      <c r="BH126" s="242">
        <f>IF(N126="sníž. přenesená",J126,0)</f>
        <v>0</v>
      </c>
      <c r="BI126" s="242">
        <f>IF(N126="nulová",J126,0)</f>
        <v>0</v>
      </c>
      <c r="BJ126" s="24" t="s">
        <v>81</v>
      </c>
      <c r="BK126" s="242">
        <f>ROUND(I126*H126,2)</f>
        <v>0</v>
      </c>
      <c r="BL126" s="24" t="s">
        <v>141</v>
      </c>
      <c r="BM126" s="24" t="s">
        <v>244</v>
      </c>
    </row>
    <row r="127" s="1" customFormat="1" ht="25.5" customHeight="1">
      <c r="B127" s="46"/>
      <c r="C127" s="243" t="s">
        <v>245</v>
      </c>
      <c r="D127" s="243" t="s">
        <v>144</v>
      </c>
      <c r="E127" s="244" t="s">
        <v>246</v>
      </c>
      <c r="F127" s="245" t="s">
        <v>247</v>
      </c>
      <c r="G127" s="246" t="s">
        <v>200</v>
      </c>
      <c r="H127" s="247">
        <v>4</v>
      </c>
      <c r="I127" s="248"/>
      <c r="J127" s="249">
        <f>ROUND(I127*H127,2)</f>
        <v>0</v>
      </c>
      <c r="K127" s="245" t="s">
        <v>23</v>
      </c>
      <c r="L127" s="250"/>
      <c r="M127" s="251" t="s">
        <v>23</v>
      </c>
      <c r="N127" s="252" t="s">
        <v>45</v>
      </c>
      <c r="O127" s="47"/>
      <c r="P127" s="240">
        <f>O127*H127</f>
        <v>0</v>
      </c>
      <c r="Q127" s="240">
        <v>0</v>
      </c>
      <c r="R127" s="240">
        <f>Q127*H127</f>
        <v>0</v>
      </c>
      <c r="S127" s="240">
        <v>0</v>
      </c>
      <c r="T127" s="241">
        <f>S127*H127</f>
        <v>0</v>
      </c>
      <c r="AR127" s="24" t="s">
        <v>147</v>
      </c>
      <c r="AT127" s="24" t="s">
        <v>144</v>
      </c>
      <c r="AU127" s="24" t="s">
        <v>83</v>
      </c>
      <c r="AY127" s="24" t="s">
        <v>132</v>
      </c>
      <c r="BE127" s="242">
        <f>IF(N127="základní",J127,0)</f>
        <v>0</v>
      </c>
      <c r="BF127" s="242">
        <f>IF(N127="snížená",J127,0)</f>
        <v>0</v>
      </c>
      <c r="BG127" s="242">
        <f>IF(N127="zákl. přenesená",J127,0)</f>
        <v>0</v>
      </c>
      <c r="BH127" s="242">
        <f>IF(N127="sníž. přenesená",J127,0)</f>
        <v>0</v>
      </c>
      <c r="BI127" s="242">
        <f>IF(N127="nulová",J127,0)</f>
        <v>0</v>
      </c>
      <c r="BJ127" s="24" t="s">
        <v>81</v>
      </c>
      <c r="BK127" s="242">
        <f>ROUND(I127*H127,2)</f>
        <v>0</v>
      </c>
      <c r="BL127" s="24" t="s">
        <v>141</v>
      </c>
      <c r="BM127" s="24" t="s">
        <v>248</v>
      </c>
    </row>
    <row r="128" s="1" customFormat="1" ht="25.5" customHeight="1">
      <c r="B128" s="46"/>
      <c r="C128" s="243" t="s">
        <v>249</v>
      </c>
      <c r="D128" s="243" t="s">
        <v>144</v>
      </c>
      <c r="E128" s="244" t="s">
        <v>250</v>
      </c>
      <c r="F128" s="245" t="s">
        <v>251</v>
      </c>
      <c r="G128" s="246" t="s">
        <v>200</v>
      </c>
      <c r="H128" s="247">
        <v>1</v>
      </c>
      <c r="I128" s="248"/>
      <c r="J128" s="249">
        <f>ROUND(I128*H128,2)</f>
        <v>0</v>
      </c>
      <c r="K128" s="245" t="s">
        <v>23</v>
      </c>
      <c r="L128" s="250"/>
      <c r="M128" s="251" t="s">
        <v>23</v>
      </c>
      <c r="N128" s="252" t="s">
        <v>45</v>
      </c>
      <c r="O128" s="47"/>
      <c r="P128" s="240">
        <f>O128*H128</f>
        <v>0</v>
      </c>
      <c r="Q128" s="240">
        <v>0</v>
      </c>
      <c r="R128" s="240">
        <f>Q128*H128</f>
        <v>0</v>
      </c>
      <c r="S128" s="240">
        <v>0</v>
      </c>
      <c r="T128" s="241">
        <f>S128*H128</f>
        <v>0</v>
      </c>
      <c r="AR128" s="24" t="s">
        <v>147</v>
      </c>
      <c r="AT128" s="24" t="s">
        <v>144</v>
      </c>
      <c r="AU128" s="24" t="s">
        <v>83</v>
      </c>
      <c r="AY128" s="24" t="s">
        <v>132</v>
      </c>
      <c r="BE128" s="242">
        <f>IF(N128="základní",J128,0)</f>
        <v>0</v>
      </c>
      <c r="BF128" s="242">
        <f>IF(N128="snížená",J128,0)</f>
        <v>0</v>
      </c>
      <c r="BG128" s="242">
        <f>IF(N128="zákl. přenesená",J128,0)</f>
        <v>0</v>
      </c>
      <c r="BH128" s="242">
        <f>IF(N128="sníž. přenesená",J128,0)</f>
        <v>0</v>
      </c>
      <c r="BI128" s="242">
        <f>IF(N128="nulová",J128,0)</f>
        <v>0</v>
      </c>
      <c r="BJ128" s="24" t="s">
        <v>81</v>
      </c>
      <c r="BK128" s="242">
        <f>ROUND(I128*H128,2)</f>
        <v>0</v>
      </c>
      <c r="BL128" s="24" t="s">
        <v>141</v>
      </c>
      <c r="BM128" s="24" t="s">
        <v>252</v>
      </c>
    </row>
    <row r="129" s="1" customFormat="1" ht="25.5" customHeight="1">
      <c r="B129" s="46"/>
      <c r="C129" s="243" t="s">
        <v>253</v>
      </c>
      <c r="D129" s="243" t="s">
        <v>144</v>
      </c>
      <c r="E129" s="244" t="s">
        <v>254</v>
      </c>
      <c r="F129" s="245" t="s">
        <v>255</v>
      </c>
      <c r="G129" s="246" t="s">
        <v>200</v>
      </c>
      <c r="H129" s="247">
        <v>9</v>
      </c>
      <c r="I129" s="248"/>
      <c r="J129" s="249">
        <f>ROUND(I129*H129,2)</f>
        <v>0</v>
      </c>
      <c r="K129" s="245" t="s">
        <v>23</v>
      </c>
      <c r="L129" s="250"/>
      <c r="M129" s="251" t="s">
        <v>23</v>
      </c>
      <c r="N129" s="252" t="s">
        <v>45</v>
      </c>
      <c r="O129" s="47"/>
      <c r="P129" s="240">
        <f>O129*H129</f>
        <v>0</v>
      </c>
      <c r="Q129" s="240">
        <v>0</v>
      </c>
      <c r="R129" s="240">
        <f>Q129*H129</f>
        <v>0</v>
      </c>
      <c r="S129" s="240">
        <v>0</v>
      </c>
      <c r="T129" s="241">
        <f>S129*H129</f>
        <v>0</v>
      </c>
      <c r="AR129" s="24" t="s">
        <v>147</v>
      </c>
      <c r="AT129" s="24" t="s">
        <v>144</v>
      </c>
      <c r="AU129" s="24" t="s">
        <v>83</v>
      </c>
      <c r="AY129" s="24" t="s">
        <v>132</v>
      </c>
      <c r="BE129" s="242">
        <f>IF(N129="základní",J129,0)</f>
        <v>0</v>
      </c>
      <c r="BF129" s="242">
        <f>IF(N129="snížená",J129,0)</f>
        <v>0</v>
      </c>
      <c r="BG129" s="242">
        <f>IF(N129="zákl. přenesená",J129,0)</f>
        <v>0</v>
      </c>
      <c r="BH129" s="242">
        <f>IF(N129="sníž. přenesená",J129,0)</f>
        <v>0</v>
      </c>
      <c r="BI129" s="242">
        <f>IF(N129="nulová",J129,0)</f>
        <v>0</v>
      </c>
      <c r="BJ129" s="24" t="s">
        <v>81</v>
      </c>
      <c r="BK129" s="242">
        <f>ROUND(I129*H129,2)</f>
        <v>0</v>
      </c>
      <c r="BL129" s="24" t="s">
        <v>141</v>
      </c>
      <c r="BM129" s="24" t="s">
        <v>256</v>
      </c>
    </row>
    <row r="130" s="1" customFormat="1" ht="25.5" customHeight="1">
      <c r="B130" s="46"/>
      <c r="C130" s="231" t="s">
        <v>257</v>
      </c>
      <c r="D130" s="231" t="s">
        <v>136</v>
      </c>
      <c r="E130" s="232" t="s">
        <v>258</v>
      </c>
      <c r="F130" s="233" t="s">
        <v>259</v>
      </c>
      <c r="G130" s="234" t="s">
        <v>225</v>
      </c>
      <c r="H130" s="235">
        <v>4</v>
      </c>
      <c r="I130" s="236"/>
      <c r="J130" s="237">
        <f>ROUND(I130*H130,2)</f>
        <v>0</v>
      </c>
      <c r="K130" s="233" t="s">
        <v>140</v>
      </c>
      <c r="L130" s="72"/>
      <c r="M130" s="238" t="s">
        <v>23</v>
      </c>
      <c r="N130" s="239" t="s">
        <v>45</v>
      </c>
      <c r="O130" s="47"/>
      <c r="P130" s="240">
        <f>O130*H130</f>
        <v>0</v>
      </c>
      <c r="Q130" s="240">
        <v>0</v>
      </c>
      <c r="R130" s="240">
        <f>Q130*H130</f>
        <v>0</v>
      </c>
      <c r="S130" s="240">
        <v>0</v>
      </c>
      <c r="T130" s="241">
        <f>S130*H130</f>
        <v>0</v>
      </c>
      <c r="AR130" s="24" t="s">
        <v>141</v>
      </c>
      <c r="AT130" s="24" t="s">
        <v>136</v>
      </c>
      <c r="AU130" s="24" t="s">
        <v>83</v>
      </c>
      <c r="AY130" s="24" t="s">
        <v>132</v>
      </c>
      <c r="BE130" s="242">
        <f>IF(N130="základní",J130,0)</f>
        <v>0</v>
      </c>
      <c r="BF130" s="242">
        <f>IF(N130="snížená",J130,0)</f>
        <v>0</v>
      </c>
      <c r="BG130" s="242">
        <f>IF(N130="zákl. přenesená",J130,0)</f>
        <v>0</v>
      </c>
      <c r="BH130" s="242">
        <f>IF(N130="sníž. přenesená",J130,0)</f>
        <v>0</v>
      </c>
      <c r="BI130" s="242">
        <f>IF(N130="nulová",J130,0)</f>
        <v>0</v>
      </c>
      <c r="BJ130" s="24" t="s">
        <v>81</v>
      </c>
      <c r="BK130" s="242">
        <f>ROUND(I130*H130,2)</f>
        <v>0</v>
      </c>
      <c r="BL130" s="24" t="s">
        <v>141</v>
      </c>
      <c r="BM130" s="24" t="s">
        <v>260</v>
      </c>
    </row>
    <row r="131" s="1" customFormat="1" ht="38.25" customHeight="1">
      <c r="B131" s="46"/>
      <c r="C131" s="243" t="s">
        <v>261</v>
      </c>
      <c r="D131" s="243" t="s">
        <v>144</v>
      </c>
      <c r="E131" s="244" t="s">
        <v>262</v>
      </c>
      <c r="F131" s="245" t="s">
        <v>263</v>
      </c>
      <c r="G131" s="246" t="s">
        <v>200</v>
      </c>
      <c r="H131" s="247">
        <v>4</v>
      </c>
      <c r="I131" s="248"/>
      <c r="J131" s="249">
        <f>ROUND(I131*H131,2)</f>
        <v>0</v>
      </c>
      <c r="K131" s="245" t="s">
        <v>23</v>
      </c>
      <c r="L131" s="250"/>
      <c r="M131" s="251" t="s">
        <v>23</v>
      </c>
      <c r="N131" s="252" t="s">
        <v>45</v>
      </c>
      <c r="O131" s="47"/>
      <c r="P131" s="240">
        <f>O131*H131</f>
        <v>0</v>
      </c>
      <c r="Q131" s="240">
        <v>0</v>
      </c>
      <c r="R131" s="240">
        <f>Q131*H131</f>
        <v>0</v>
      </c>
      <c r="S131" s="240">
        <v>0</v>
      </c>
      <c r="T131" s="241">
        <f>S131*H131</f>
        <v>0</v>
      </c>
      <c r="AR131" s="24" t="s">
        <v>147</v>
      </c>
      <c r="AT131" s="24" t="s">
        <v>144</v>
      </c>
      <c r="AU131" s="24" t="s">
        <v>83</v>
      </c>
      <c r="AY131" s="24" t="s">
        <v>132</v>
      </c>
      <c r="BE131" s="242">
        <f>IF(N131="základní",J131,0)</f>
        <v>0</v>
      </c>
      <c r="BF131" s="242">
        <f>IF(N131="snížená",J131,0)</f>
        <v>0</v>
      </c>
      <c r="BG131" s="242">
        <f>IF(N131="zákl. přenesená",J131,0)</f>
        <v>0</v>
      </c>
      <c r="BH131" s="242">
        <f>IF(N131="sníž. přenesená",J131,0)</f>
        <v>0</v>
      </c>
      <c r="BI131" s="242">
        <f>IF(N131="nulová",J131,0)</f>
        <v>0</v>
      </c>
      <c r="BJ131" s="24" t="s">
        <v>81</v>
      </c>
      <c r="BK131" s="242">
        <f>ROUND(I131*H131,2)</f>
        <v>0</v>
      </c>
      <c r="BL131" s="24" t="s">
        <v>141</v>
      </c>
      <c r="BM131" s="24" t="s">
        <v>264</v>
      </c>
    </row>
    <row r="132" s="1" customFormat="1" ht="25.5" customHeight="1">
      <c r="B132" s="46"/>
      <c r="C132" s="243" t="s">
        <v>265</v>
      </c>
      <c r="D132" s="243" t="s">
        <v>144</v>
      </c>
      <c r="E132" s="244" t="s">
        <v>266</v>
      </c>
      <c r="F132" s="245" t="s">
        <v>267</v>
      </c>
      <c r="G132" s="246" t="s">
        <v>200</v>
      </c>
      <c r="H132" s="247">
        <v>8</v>
      </c>
      <c r="I132" s="248"/>
      <c r="J132" s="249">
        <f>ROUND(I132*H132,2)</f>
        <v>0</v>
      </c>
      <c r="K132" s="245" t="s">
        <v>23</v>
      </c>
      <c r="L132" s="250"/>
      <c r="M132" s="251" t="s">
        <v>23</v>
      </c>
      <c r="N132" s="252" t="s">
        <v>45</v>
      </c>
      <c r="O132" s="47"/>
      <c r="P132" s="240">
        <f>O132*H132</f>
        <v>0</v>
      </c>
      <c r="Q132" s="240">
        <v>0</v>
      </c>
      <c r="R132" s="240">
        <f>Q132*H132</f>
        <v>0</v>
      </c>
      <c r="S132" s="240">
        <v>0</v>
      </c>
      <c r="T132" s="241">
        <f>S132*H132</f>
        <v>0</v>
      </c>
      <c r="AR132" s="24" t="s">
        <v>147</v>
      </c>
      <c r="AT132" s="24" t="s">
        <v>144</v>
      </c>
      <c r="AU132" s="24" t="s">
        <v>83</v>
      </c>
      <c r="AY132" s="24" t="s">
        <v>132</v>
      </c>
      <c r="BE132" s="242">
        <f>IF(N132="základní",J132,0)</f>
        <v>0</v>
      </c>
      <c r="BF132" s="242">
        <f>IF(N132="snížená",J132,0)</f>
        <v>0</v>
      </c>
      <c r="BG132" s="242">
        <f>IF(N132="zákl. přenesená",J132,0)</f>
        <v>0</v>
      </c>
      <c r="BH132" s="242">
        <f>IF(N132="sníž. přenesená",J132,0)</f>
        <v>0</v>
      </c>
      <c r="BI132" s="242">
        <f>IF(N132="nulová",J132,0)</f>
        <v>0</v>
      </c>
      <c r="BJ132" s="24" t="s">
        <v>81</v>
      </c>
      <c r="BK132" s="242">
        <f>ROUND(I132*H132,2)</f>
        <v>0</v>
      </c>
      <c r="BL132" s="24" t="s">
        <v>141</v>
      </c>
      <c r="BM132" s="24" t="s">
        <v>268</v>
      </c>
    </row>
    <row r="133" s="1" customFormat="1" ht="16.5" customHeight="1">
      <c r="B133" s="46"/>
      <c r="C133" s="231" t="s">
        <v>269</v>
      </c>
      <c r="D133" s="231" t="s">
        <v>136</v>
      </c>
      <c r="E133" s="232" t="s">
        <v>270</v>
      </c>
      <c r="F133" s="233" t="s">
        <v>271</v>
      </c>
      <c r="G133" s="234" t="s">
        <v>225</v>
      </c>
      <c r="H133" s="235">
        <v>4</v>
      </c>
      <c r="I133" s="236"/>
      <c r="J133" s="237">
        <f>ROUND(I133*H133,2)</f>
        <v>0</v>
      </c>
      <c r="K133" s="233" t="s">
        <v>140</v>
      </c>
      <c r="L133" s="72"/>
      <c r="M133" s="238" t="s">
        <v>23</v>
      </c>
      <c r="N133" s="239" t="s">
        <v>45</v>
      </c>
      <c r="O133" s="47"/>
      <c r="P133" s="240">
        <f>O133*H133</f>
        <v>0</v>
      </c>
      <c r="Q133" s="240">
        <v>0</v>
      </c>
      <c r="R133" s="240">
        <f>Q133*H133</f>
        <v>0</v>
      </c>
      <c r="S133" s="240">
        <v>0</v>
      </c>
      <c r="T133" s="241">
        <f>S133*H133</f>
        <v>0</v>
      </c>
      <c r="AR133" s="24" t="s">
        <v>141</v>
      </c>
      <c r="AT133" s="24" t="s">
        <v>136</v>
      </c>
      <c r="AU133" s="24" t="s">
        <v>83</v>
      </c>
      <c r="AY133" s="24" t="s">
        <v>132</v>
      </c>
      <c r="BE133" s="242">
        <f>IF(N133="základní",J133,0)</f>
        <v>0</v>
      </c>
      <c r="BF133" s="242">
        <f>IF(N133="snížená",J133,0)</f>
        <v>0</v>
      </c>
      <c r="BG133" s="242">
        <f>IF(N133="zákl. přenesená",J133,0)</f>
        <v>0</v>
      </c>
      <c r="BH133" s="242">
        <f>IF(N133="sníž. přenesená",J133,0)</f>
        <v>0</v>
      </c>
      <c r="BI133" s="242">
        <f>IF(N133="nulová",J133,0)</f>
        <v>0</v>
      </c>
      <c r="BJ133" s="24" t="s">
        <v>81</v>
      </c>
      <c r="BK133" s="242">
        <f>ROUND(I133*H133,2)</f>
        <v>0</v>
      </c>
      <c r="BL133" s="24" t="s">
        <v>141</v>
      </c>
      <c r="BM133" s="24" t="s">
        <v>272</v>
      </c>
    </row>
    <row r="134" s="1" customFormat="1" ht="25.5" customHeight="1">
      <c r="B134" s="46"/>
      <c r="C134" s="243" t="s">
        <v>273</v>
      </c>
      <c r="D134" s="243" t="s">
        <v>144</v>
      </c>
      <c r="E134" s="244" t="s">
        <v>274</v>
      </c>
      <c r="F134" s="245" t="s">
        <v>275</v>
      </c>
      <c r="G134" s="246" t="s">
        <v>225</v>
      </c>
      <c r="H134" s="247">
        <v>4</v>
      </c>
      <c r="I134" s="248"/>
      <c r="J134" s="249">
        <f>ROUND(I134*H134,2)</f>
        <v>0</v>
      </c>
      <c r="K134" s="245" t="s">
        <v>23</v>
      </c>
      <c r="L134" s="250"/>
      <c r="M134" s="251" t="s">
        <v>23</v>
      </c>
      <c r="N134" s="252" t="s">
        <v>45</v>
      </c>
      <c r="O134" s="47"/>
      <c r="P134" s="240">
        <f>O134*H134</f>
        <v>0</v>
      </c>
      <c r="Q134" s="240">
        <v>0</v>
      </c>
      <c r="R134" s="240">
        <f>Q134*H134</f>
        <v>0</v>
      </c>
      <c r="S134" s="240">
        <v>0</v>
      </c>
      <c r="T134" s="241">
        <f>S134*H134</f>
        <v>0</v>
      </c>
      <c r="AR134" s="24" t="s">
        <v>147</v>
      </c>
      <c r="AT134" s="24" t="s">
        <v>144</v>
      </c>
      <c r="AU134" s="24" t="s">
        <v>83</v>
      </c>
      <c r="AY134" s="24" t="s">
        <v>132</v>
      </c>
      <c r="BE134" s="242">
        <f>IF(N134="základní",J134,0)</f>
        <v>0</v>
      </c>
      <c r="BF134" s="242">
        <f>IF(N134="snížená",J134,0)</f>
        <v>0</v>
      </c>
      <c r="BG134" s="242">
        <f>IF(N134="zákl. přenesená",J134,0)</f>
        <v>0</v>
      </c>
      <c r="BH134" s="242">
        <f>IF(N134="sníž. přenesená",J134,0)</f>
        <v>0</v>
      </c>
      <c r="BI134" s="242">
        <f>IF(N134="nulová",J134,0)</f>
        <v>0</v>
      </c>
      <c r="BJ134" s="24" t="s">
        <v>81</v>
      </c>
      <c r="BK134" s="242">
        <f>ROUND(I134*H134,2)</f>
        <v>0</v>
      </c>
      <c r="BL134" s="24" t="s">
        <v>141</v>
      </c>
      <c r="BM134" s="24" t="s">
        <v>276</v>
      </c>
    </row>
    <row r="135" s="1" customFormat="1" ht="16.5" customHeight="1">
      <c r="B135" s="46"/>
      <c r="C135" s="231" t="s">
        <v>277</v>
      </c>
      <c r="D135" s="231" t="s">
        <v>136</v>
      </c>
      <c r="E135" s="232" t="s">
        <v>278</v>
      </c>
      <c r="F135" s="233" t="s">
        <v>279</v>
      </c>
      <c r="G135" s="234" t="s">
        <v>225</v>
      </c>
      <c r="H135" s="235">
        <v>1</v>
      </c>
      <c r="I135" s="236"/>
      <c r="J135" s="237">
        <f>ROUND(I135*H135,2)</f>
        <v>0</v>
      </c>
      <c r="K135" s="233" t="s">
        <v>140</v>
      </c>
      <c r="L135" s="72"/>
      <c r="M135" s="238" t="s">
        <v>23</v>
      </c>
      <c r="N135" s="239" t="s">
        <v>45</v>
      </c>
      <c r="O135" s="47"/>
      <c r="P135" s="240">
        <f>O135*H135</f>
        <v>0</v>
      </c>
      <c r="Q135" s="240">
        <v>0</v>
      </c>
      <c r="R135" s="240">
        <f>Q135*H135</f>
        <v>0</v>
      </c>
      <c r="S135" s="240">
        <v>0</v>
      </c>
      <c r="T135" s="241">
        <f>S135*H135</f>
        <v>0</v>
      </c>
      <c r="AR135" s="24" t="s">
        <v>141</v>
      </c>
      <c r="AT135" s="24" t="s">
        <v>136</v>
      </c>
      <c r="AU135" s="24" t="s">
        <v>83</v>
      </c>
      <c r="AY135" s="24" t="s">
        <v>132</v>
      </c>
      <c r="BE135" s="242">
        <f>IF(N135="základní",J135,0)</f>
        <v>0</v>
      </c>
      <c r="BF135" s="242">
        <f>IF(N135="snížená",J135,0)</f>
        <v>0</v>
      </c>
      <c r="BG135" s="242">
        <f>IF(N135="zákl. přenesená",J135,0)</f>
        <v>0</v>
      </c>
      <c r="BH135" s="242">
        <f>IF(N135="sníž. přenesená",J135,0)</f>
        <v>0</v>
      </c>
      <c r="BI135" s="242">
        <f>IF(N135="nulová",J135,0)</f>
        <v>0</v>
      </c>
      <c r="BJ135" s="24" t="s">
        <v>81</v>
      </c>
      <c r="BK135" s="242">
        <f>ROUND(I135*H135,2)</f>
        <v>0</v>
      </c>
      <c r="BL135" s="24" t="s">
        <v>141</v>
      </c>
      <c r="BM135" s="24" t="s">
        <v>280</v>
      </c>
    </row>
    <row r="136" s="1" customFormat="1" ht="25.5" customHeight="1">
      <c r="B136" s="46"/>
      <c r="C136" s="243" t="s">
        <v>281</v>
      </c>
      <c r="D136" s="243" t="s">
        <v>144</v>
      </c>
      <c r="E136" s="244" t="s">
        <v>282</v>
      </c>
      <c r="F136" s="245" t="s">
        <v>283</v>
      </c>
      <c r="G136" s="246" t="s">
        <v>200</v>
      </c>
      <c r="H136" s="247">
        <v>1</v>
      </c>
      <c r="I136" s="248"/>
      <c r="J136" s="249">
        <f>ROUND(I136*H136,2)</f>
        <v>0</v>
      </c>
      <c r="K136" s="245" t="s">
        <v>23</v>
      </c>
      <c r="L136" s="250"/>
      <c r="M136" s="251" t="s">
        <v>23</v>
      </c>
      <c r="N136" s="252" t="s">
        <v>45</v>
      </c>
      <c r="O136" s="47"/>
      <c r="P136" s="240">
        <f>O136*H136</f>
        <v>0</v>
      </c>
      <c r="Q136" s="240">
        <v>0</v>
      </c>
      <c r="R136" s="240">
        <f>Q136*H136</f>
        <v>0</v>
      </c>
      <c r="S136" s="240">
        <v>0</v>
      </c>
      <c r="T136" s="241">
        <f>S136*H136</f>
        <v>0</v>
      </c>
      <c r="AR136" s="24" t="s">
        <v>147</v>
      </c>
      <c r="AT136" s="24" t="s">
        <v>144</v>
      </c>
      <c r="AU136" s="24" t="s">
        <v>83</v>
      </c>
      <c r="AY136" s="24" t="s">
        <v>132</v>
      </c>
      <c r="BE136" s="242">
        <f>IF(N136="základní",J136,0)</f>
        <v>0</v>
      </c>
      <c r="BF136" s="242">
        <f>IF(N136="snížená",J136,0)</f>
        <v>0</v>
      </c>
      <c r="BG136" s="242">
        <f>IF(N136="zákl. přenesená",J136,0)</f>
        <v>0</v>
      </c>
      <c r="BH136" s="242">
        <f>IF(N136="sníž. přenesená",J136,0)</f>
        <v>0</v>
      </c>
      <c r="BI136" s="242">
        <f>IF(N136="nulová",J136,0)</f>
        <v>0</v>
      </c>
      <c r="BJ136" s="24" t="s">
        <v>81</v>
      </c>
      <c r="BK136" s="242">
        <f>ROUND(I136*H136,2)</f>
        <v>0</v>
      </c>
      <c r="BL136" s="24" t="s">
        <v>141</v>
      </c>
      <c r="BM136" s="24" t="s">
        <v>284</v>
      </c>
    </row>
    <row r="137" s="1" customFormat="1" ht="25.5" customHeight="1">
      <c r="B137" s="46"/>
      <c r="C137" s="231" t="s">
        <v>285</v>
      </c>
      <c r="D137" s="231" t="s">
        <v>136</v>
      </c>
      <c r="E137" s="232" t="s">
        <v>286</v>
      </c>
      <c r="F137" s="233" t="s">
        <v>287</v>
      </c>
      <c r="G137" s="234" t="s">
        <v>225</v>
      </c>
      <c r="H137" s="235">
        <v>9</v>
      </c>
      <c r="I137" s="236"/>
      <c r="J137" s="237">
        <f>ROUND(I137*H137,2)</f>
        <v>0</v>
      </c>
      <c r="K137" s="233" t="s">
        <v>140</v>
      </c>
      <c r="L137" s="72"/>
      <c r="M137" s="238" t="s">
        <v>23</v>
      </c>
      <c r="N137" s="239" t="s">
        <v>45</v>
      </c>
      <c r="O137" s="47"/>
      <c r="P137" s="240">
        <f>O137*H137</f>
        <v>0</v>
      </c>
      <c r="Q137" s="240">
        <v>0</v>
      </c>
      <c r="R137" s="240">
        <f>Q137*H137</f>
        <v>0</v>
      </c>
      <c r="S137" s="240">
        <v>0</v>
      </c>
      <c r="T137" s="241">
        <f>S137*H137</f>
        <v>0</v>
      </c>
      <c r="AR137" s="24" t="s">
        <v>141</v>
      </c>
      <c r="AT137" s="24" t="s">
        <v>136</v>
      </c>
      <c r="AU137" s="24" t="s">
        <v>83</v>
      </c>
      <c r="AY137" s="24" t="s">
        <v>132</v>
      </c>
      <c r="BE137" s="242">
        <f>IF(N137="základní",J137,0)</f>
        <v>0</v>
      </c>
      <c r="BF137" s="242">
        <f>IF(N137="snížená",J137,0)</f>
        <v>0</v>
      </c>
      <c r="BG137" s="242">
        <f>IF(N137="zákl. přenesená",J137,0)</f>
        <v>0</v>
      </c>
      <c r="BH137" s="242">
        <f>IF(N137="sníž. přenesená",J137,0)</f>
        <v>0</v>
      </c>
      <c r="BI137" s="242">
        <f>IF(N137="nulová",J137,0)</f>
        <v>0</v>
      </c>
      <c r="BJ137" s="24" t="s">
        <v>81</v>
      </c>
      <c r="BK137" s="242">
        <f>ROUND(I137*H137,2)</f>
        <v>0</v>
      </c>
      <c r="BL137" s="24" t="s">
        <v>141</v>
      </c>
      <c r="BM137" s="24" t="s">
        <v>288</v>
      </c>
    </row>
    <row r="138" s="1" customFormat="1" ht="25.5" customHeight="1">
      <c r="B138" s="46"/>
      <c r="C138" s="243" t="s">
        <v>289</v>
      </c>
      <c r="D138" s="243" t="s">
        <v>144</v>
      </c>
      <c r="E138" s="244" t="s">
        <v>290</v>
      </c>
      <c r="F138" s="245" t="s">
        <v>291</v>
      </c>
      <c r="G138" s="246" t="s">
        <v>200</v>
      </c>
      <c r="H138" s="247">
        <v>9</v>
      </c>
      <c r="I138" s="248"/>
      <c r="J138" s="249">
        <f>ROUND(I138*H138,2)</f>
        <v>0</v>
      </c>
      <c r="K138" s="245" t="s">
        <v>23</v>
      </c>
      <c r="L138" s="250"/>
      <c r="M138" s="251" t="s">
        <v>23</v>
      </c>
      <c r="N138" s="252" t="s">
        <v>45</v>
      </c>
      <c r="O138" s="47"/>
      <c r="P138" s="240">
        <f>O138*H138</f>
        <v>0</v>
      </c>
      <c r="Q138" s="240">
        <v>0</v>
      </c>
      <c r="R138" s="240">
        <f>Q138*H138</f>
        <v>0</v>
      </c>
      <c r="S138" s="240">
        <v>0</v>
      </c>
      <c r="T138" s="241">
        <f>S138*H138</f>
        <v>0</v>
      </c>
      <c r="AR138" s="24" t="s">
        <v>147</v>
      </c>
      <c r="AT138" s="24" t="s">
        <v>144</v>
      </c>
      <c r="AU138" s="24" t="s">
        <v>83</v>
      </c>
      <c r="AY138" s="24" t="s">
        <v>132</v>
      </c>
      <c r="BE138" s="242">
        <f>IF(N138="základní",J138,0)</f>
        <v>0</v>
      </c>
      <c r="BF138" s="242">
        <f>IF(N138="snížená",J138,0)</f>
        <v>0</v>
      </c>
      <c r="BG138" s="242">
        <f>IF(N138="zákl. přenesená",J138,0)</f>
        <v>0</v>
      </c>
      <c r="BH138" s="242">
        <f>IF(N138="sníž. přenesená",J138,0)</f>
        <v>0</v>
      </c>
      <c r="BI138" s="242">
        <f>IF(N138="nulová",J138,0)</f>
        <v>0</v>
      </c>
      <c r="BJ138" s="24" t="s">
        <v>81</v>
      </c>
      <c r="BK138" s="242">
        <f>ROUND(I138*H138,2)</f>
        <v>0</v>
      </c>
      <c r="BL138" s="24" t="s">
        <v>141</v>
      </c>
      <c r="BM138" s="24" t="s">
        <v>292</v>
      </c>
    </row>
    <row r="139" s="1" customFormat="1" ht="38.25" customHeight="1">
      <c r="B139" s="46"/>
      <c r="C139" s="231" t="s">
        <v>293</v>
      </c>
      <c r="D139" s="231" t="s">
        <v>136</v>
      </c>
      <c r="E139" s="232" t="s">
        <v>294</v>
      </c>
      <c r="F139" s="233" t="s">
        <v>295</v>
      </c>
      <c r="G139" s="234" t="s">
        <v>225</v>
      </c>
      <c r="H139" s="235">
        <v>1</v>
      </c>
      <c r="I139" s="236"/>
      <c r="J139" s="237">
        <f>ROUND(I139*H139,2)</f>
        <v>0</v>
      </c>
      <c r="K139" s="233" t="s">
        <v>140</v>
      </c>
      <c r="L139" s="72"/>
      <c r="M139" s="238" t="s">
        <v>23</v>
      </c>
      <c r="N139" s="239" t="s">
        <v>45</v>
      </c>
      <c r="O139" s="47"/>
      <c r="P139" s="240">
        <f>O139*H139</f>
        <v>0</v>
      </c>
      <c r="Q139" s="240">
        <v>0</v>
      </c>
      <c r="R139" s="240">
        <f>Q139*H139</f>
        <v>0</v>
      </c>
      <c r="S139" s="240">
        <v>0</v>
      </c>
      <c r="T139" s="241">
        <f>S139*H139</f>
        <v>0</v>
      </c>
      <c r="AR139" s="24" t="s">
        <v>141</v>
      </c>
      <c r="AT139" s="24" t="s">
        <v>136</v>
      </c>
      <c r="AU139" s="24" t="s">
        <v>83</v>
      </c>
      <c r="AY139" s="24" t="s">
        <v>132</v>
      </c>
      <c r="BE139" s="242">
        <f>IF(N139="základní",J139,0)</f>
        <v>0</v>
      </c>
      <c r="BF139" s="242">
        <f>IF(N139="snížená",J139,0)</f>
        <v>0</v>
      </c>
      <c r="BG139" s="242">
        <f>IF(N139="zákl. přenesená",J139,0)</f>
        <v>0</v>
      </c>
      <c r="BH139" s="242">
        <f>IF(N139="sníž. přenesená",J139,0)</f>
        <v>0</v>
      </c>
      <c r="BI139" s="242">
        <f>IF(N139="nulová",J139,0)</f>
        <v>0</v>
      </c>
      <c r="BJ139" s="24" t="s">
        <v>81</v>
      </c>
      <c r="BK139" s="242">
        <f>ROUND(I139*H139,2)</f>
        <v>0</v>
      </c>
      <c r="BL139" s="24" t="s">
        <v>141</v>
      </c>
      <c r="BM139" s="24" t="s">
        <v>296</v>
      </c>
    </row>
    <row r="140" s="1" customFormat="1">
      <c r="B140" s="46"/>
      <c r="C140" s="74"/>
      <c r="D140" s="255" t="s">
        <v>297</v>
      </c>
      <c r="E140" s="74"/>
      <c r="F140" s="286" t="s">
        <v>298</v>
      </c>
      <c r="G140" s="74"/>
      <c r="H140" s="74"/>
      <c r="I140" s="199"/>
      <c r="J140" s="74"/>
      <c r="K140" s="74"/>
      <c r="L140" s="72"/>
      <c r="M140" s="287"/>
      <c r="N140" s="47"/>
      <c r="O140" s="47"/>
      <c r="P140" s="47"/>
      <c r="Q140" s="47"/>
      <c r="R140" s="47"/>
      <c r="S140" s="47"/>
      <c r="T140" s="95"/>
      <c r="AT140" s="24" t="s">
        <v>297</v>
      </c>
      <c r="AU140" s="24" t="s">
        <v>83</v>
      </c>
    </row>
    <row r="141" s="11" customFormat="1" ht="29.88" customHeight="1">
      <c r="B141" s="215"/>
      <c r="C141" s="216"/>
      <c r="D141" s="217" t="s">
        <v>73</v>
      </c>
      <c r="E141" s="229" t="s">
        <v>299</v>
      </c>
      <c r="F141" s="229" t="s">
        <v>300</v>
      </c>
      <c r="G141" s="216"/>
      <c r="H141" s="216"/>
      <c r="I141" s="219"/>
      <c r="J141" s="230">
        <f>BK141</f>
        <v>0</v>
      </c>
      <c r="K141" s="216"/>
      <c r="L141" s="221"/>
      <c r="M141" s="222"/>
      <c r="N141" s="223"/>
      <c r="O141" s="223"/>
      <c r="P141" s="224">
        <f>SUM(P142:P145)</f>
        <v>0</v>
      </c>
      <c r="Q141" s="223"/>
      <c r="R141" s="224">
        <f>SUM(R142:R145)</f>
        <v>0.0035300000000000002</v>
      </c>
      <c r="S141" s="223"/>
      <c r="T141" s="225">
        <f>SUM(T142:T145)</f>
        <v>0</v>
      </c>
      <c r="AR141" s="226" t="s">
        <v>83</v>
      </c>
      <c r="AT141" s="227" t="s">
        <v>73</v>
      </c>
      <c r="AU141" s="227" t="s">
        <v>81</v>
      </c>
      <c r="AY141" s="226" t="s">
        <v>132</v>
      </c>
      <c r="BK141" s="228">
        <f>SUM(BK142:BK145)</f>
        <v>0</v>
      </c>
    </row>
    <row r="142" s="1" customFormat="1" ht="25.5" customHeight="1">
      <c r="B142" s="46"/>
      <c r="C142" s="231" t="s">
        <v>10</v>
      </c>
      <c r="D142" s="231" t="s">
        <v>136</v>
      </c>
      <c r="E142" s="232" t="s">
        <v>301</v>
      </c>
      <c r="F142" s="233" t="s">
        <v>302</v>
      </c>
      <c r="G142" s="234" t="s">
        <v>225</v>
      </c>
      <c r="H142" s="235">
        <v>1</v>
      </c>
      <c r="I142" s="236"/>
      <c r="J142" s="237">
        <f>ROUND(I142*H142,2)</f>
        <v>0</v>
      </c>
      <c r="K142" s="233" t="s">
        <v>140</v>
      </c>
      <c r="L142" s="72"/>
      <c r="M142" s="238" t="s">
        <v>23</v>
      </c>
      <c r="N142" s="239" t="s">
        <v>45</v>
      </c>
      <c r="O142" s="47"/>
      <c r="P142" s="240">
        <f>O142*H142</f>
        <v>0</v>
      </c>
      <c r="Q142" s="240">
        <v>0</v>
      </c>
      <c r="R142" s="240">
        <f>Q142*H142</f>
        <v>0</v>
      </c>
      <c r="S142" s="240">
        <v>0</v>
      </c>
      <c r="T142" s="241">
        <f>S142*H142</f>
        <v>0</v>
      </c>
      <c r="AR142" s="24" t="s">
        <v>141</v>
      </c>
      <c r="AT142" s="24" t="s">
        <v>136</v>
      </c>
      <c r="AU142" s="24" t="s">
        <v>83</v>
      </c>
      <c r="AY142" s="24" t="s">
        <v>132</v>
      </c>
      <c r="BE142" s="242">
        <f>IF(N142="základní",J142,0)</f>
        <v>0</v>
      </c>
      <c r="BF142" s="242">
        <f>IF(N142="snížená",J142,0)</f>
        <v>0</v>
      </c>
      <c r="BG142" s="242">
        <f>IF(N142="zákl. přenesená",J142,0)</f>
        <v>0</v>
      </c>
      <c r="BH142" s="242">
        <f>IF(N142="sníž. přenesená",J142,0)</f>
        <v>0</v>
      </c>
      <c r="BI142" s="242">
        <f>IF(N142="nulová",J142,0)</f>
        <v>0</v>
      </c>
      <c r="BJ142" s="24" t="s">
        <v>81</v>
      </c>
      <c r="BK142" s="242">
        <f>ROUND(I142*H142,2)</f>
        <v>0</v>
      </c>
      <c r="BL142" s="24" t="s">
        <v>141</v>
      </c>
      <c r="BM142" s="24" t="s">
        <v>303</v>
      </c>
    </row>
    <row r="143" s="1" customFormat="1" ht="16.5" customHeight="1">
      <c r="B143" s="46"/>
      <c r="C143" s="243" t="s">
        <v>304</v>
      </c>
      <c r="D143" s="243" t="s">
        <v>144</v>
      </c>
      <c r="E143" s="244" t="s">
        <v>305</v>
      </c>
      <c r="F143" s="245" t="s">
        <v>306</v>
      </c>
      <c r="G143" s="246" t="s">
        <v>225</v>
      </c>
      <c r="H143" s="247">
        <v>1</v>
      </c>
      <c r="I143" s="248"/>
      <c r="J143" s="249">
        <f>ROUND(I143*H143,2)</f>
        <v>0</v>
      </c>
      <c r="K143" s="245" t="s">
        <v>23</v>
      </c>
      <c r="L143" s="250"/>
      <c r="M143" s="251" t="s">
        <v>23</v>
      </c>
      <c r="N143" s="252" t="s">
        <v>45</v>
      </c>
      <c r="O143" s="47"/>
      <c r="P143" s="240">
        <f>O143*H143</f>
        <v>0</v>
      </c>
      <c r="Q143" s="240">
        <v>0.0035300000000000002</v>
      </c>
      <c r="R143" s="240">
        <f>Q143*H143</f>
        <v>0.0035300000000000002</v>
      </c>
      <c r="S143" s="240">
        <v>0</v>
      </c>
      <c r="T143" s="241">
        <f>S143*H143</f>
        <v>0</v>
      </c>
      <c r="AR143" s="24" t="s">
        <v>147</v>
      </c>
      <c r="AT143" s="24" t="s">
        <v>144</v>
      </c>
      <c r="AU143" s="24" t="s">
        <v>83</v>
      </c>
      <c r="AY143" s="24" t="s">
        <v>132</v>
      </c>
      <c r="BE143" s="242">
        <f>IF(N143="základní",J143,0)</f>
        <v>0</v>
      </c>
      <c r="BF143" s="242">
        <f>IF(N143="snížená",J143,0)</f>
        <v>0</v>
      </c>
      <c r="BG143" s="242">
        <f>IF(N143="zákl. přenesená",J143,0)</f>
        <v>0</v>
      </c>
      <c r="BH143" s="242">
        <f>IF(N143="sníž. přenesená",J143,0)</f>
        <v>0</v>
      </c>
      <c r="BI143" s="242">
        <f>IF(N143="nulová",J143,0)</f>
        <v>0</v>
      </c>
      <c r="BJ143" s="24" t="s">
        <v>81</v>
      </c>
      <c r="BK143" s="242">
        <f>ROUND(I143*H143,2)</f>
        <v>0</v>
      </c>
      <c r="BL143" s="24" t="s">
        <v>141</v>
      </c>
      <c r="BM143" s="24" t="s">
        <v>307</v>
      </c>
    </row>
    <row r="144" s="1" customFormat="1" ht="38.25" customHeight="1">
      <c r="B144" s="46"/>
      <c r="C144" s="231" t="s">
        <v>9</v>
      </c>
      <c r="D144" s="231" t="s">
        <v>136</v>
      </c>
      <c r="E144" s="232" t="s">
        <v>308</v>
      </c>
      <c r="F144" s="233" t="s">
        <v>309</v>
      </c>
      <c r="G144" s="234" t="s">
        <v>310</v>
      </c>
      <c r="H144" s="235">
        <v>0.10000000000000001</v>
      </c>
      <c r="I144" s="236"/>
      <c r="J144" s="237">
        <f>ROUND(I144*H144,2)</f>
        <v>0</v>
      </c>
      <c r="K144" s="233" t="s">
        <v>140</v>
      </c>
      <c r="L144" s="72"/>
      <c r="M144" s="238" t="s">
        <v>23</v>
      </c>
      <c r="N144" s="239" t="s">
        <v>45</v>
      </c>
      <c r="O144" s="47"/>
      <c r="P144" s="240">
        <f>O144*H144</f>
        <v>0</v>
      </c>
      <c r="Q144" s="240">
        <v>0</v>
      </c>
      <c r="R144" s="240">
        <f>Q144*H144</f>
        <v>0</v>
      </c>
      <c r="S144" s="240">
        <v>0</v>
      </c>
      <c r="T144" s="241">
        <f>S144*H144</f>
        <v>0</v>
      </c>
      <c r="AR144" s="24" t="s">
        <v>141</v>
      </c>
      <c r="AT144" s="24" t="s">
        <v>136</v>
      </c>
      <c r="AU144" s="24" t="s">
        <v>83</v>
      </c>
      <c r="AY144" s="24" t="s">
        <v>132</v>
      </c>
      <c r="BE144" s="242">
        <f>IF(N144="základní",J144,0)</f>
        <v>0</v>
      </c>
      <c r="BF144" s="242">
        <f>IF(N144="snížená",J144,0)</f>
        <v>0</v>
      </c>
      <c r="BG144" s="242">
        <f>IF(N144="zákl. přenesená",J144,0)</f>
        <v>0</v>
      </c>
      <c r="BH144" s="242">
        <f>IF(N144="sníž. přenesená",J144,0)</f>
        <v>0</v>
      </c>
      <c r="BI144" s="242">
        <f>IF(N144="nulová",J144,0)</f>
        <v>0</v>
      </c>
      <c r="BJ144" s="24" t="s">
        <v>81</v>
      </c>
      <c r="BK144" s="242">
        <f>ROUND(I144*H144,2)</f>
        <v>0</v>
      </c>
      <c r="BL144" s="24" t="s">
        <v>141</v>
      </c>
      <c r="BM144" s="24" t="s">
        <v>311</v>
      </c>
    </row>
    <row r="145" s="1" customFormat="1" ht="25.5" customHeight="1">
      <c r="B145" s="46"/>
      <c r="C145" s="243" t="s">
        <v>312</v>
      </c>
      <c r="D145" s="243" t="s">
        <v>144</v>
      </c>
      <c r="E145" s="244" t="s">
        <v>313</v>
      </c>
      <c r="F145" s="245" t="s">
        <v>314</v>
      </c>
      <c r="G145" s="246" t="s">
        <v>200</v>
      </c>
      <c r="H145" s="247">
        <v>1</v>
      </c>
      <c r="I145" s="248"/>
      <c r="J145" s="249">
        <f>ROUND(I145*H145,2)</f>
        <v>0</v>
      </c>
      <c r="K145" s="245" t="s">
        <v>23</v>
      </c>
      <c r="L145" s="250"/>
      <c r="M145" s="251" t="s">
        <v>23</v>
      </c>
      <c r="N145" s="252" t="s">
        <v>45</v>
      </c>
      <c r="O145" s="47"/>
      <c r="P145" s="240">
        <f>O145*H145</f>
        <v>0</v>
      </c>
      <c r="Q145" s="240">
        <v>0</v>
      </c>
      <c r="R145" s="240">
        <f>Q145*H145</f>
        <v>0</v>
      </c>
      <c r="S145" s="240">
        <v>0</v>
      </c>
      <c r="T145" s="241">
        <f>S145*H145</f>
        <v>0</v>
      </c>
      <c r="AR145" s="24" t="s">
        <v>147</v>
      </c>
      <c r="AT145" s="24" t="s">
        <v>144</v>
      </c>
      <c r="AU145" s="24" t="s">
        <v>83</v>
      </c>
      <c r="AY145" s="24" t="s">
        <v>132</v>
      </c>
      <c r="BE145" s="242">
        <f>IF(N145="základní",J145,0)</f>
        <v>0</v>
      </c>
      <c r="BF145" s="242">
        <f>IF(N145="snížená",J145,0)</f>
        <v>0</v>
      </c>
      <c r="BG145" s="242">
        <f>IF(N145="zákl. přenesená",J145,0)</f>
        <v>0</v>
      </c>
      <c r="BH145" s="242">
        <f>IF(N145="sníž. přenesená",J145,0)</f>
        <v>0</v>
      </c>
      <c r="BI145" s="242">
        <f>IF(N145="nulová",J145,0)</f>
        <v>0</v>
      </c>
      <c r="BJ145" s="24" t="s">
        <v>81</v>
      </c>
      <c r="BK145" s="242">
        <f>ROUND(I145*H145,2)</f>
        <v>0</v>
      </c>
      <c r="BL145" s="24" t="s">
        <v>141</v>
      </c>
      <c r="BM145" s="24" t="s">
        <v>315</v>
      </c>
    </row>
    <row r="146" s="11" customFormat="1" ht="29.88" customHeight="1">
      <c r="B146" s="215"/>
      <c r="C146" s="216"/>
      <c r="D146" s="217" t="s">
        <v>73</v>
      </c>
      <c r="E146" s="229" t="s">
        <v>316</v>
      </c>
      <c r="F146" s="229" t="s">
        <v>317</v>
      </c>
      <c r="G146" s="216"/>
      <c r="H146" s="216"/>
      <c r="I146" s="219"/>
      <c r="J146" s="230">
        <f>BK146</f>
        <v>0</v>
      </c>
      <c r="K146" s="216"/>
      <c r="L146" s="221"/>
      <c r="M146" s="222"/>
      <c r="N146" s="223"/>
      <c r="O146" s="223"/>
      <c r="P146" s="224">
        <f>SUM(P147:P157)</f>
        <v>0</v>
      </c>
      <c r="Q146" s="223"/>
      <c r="R146" s="224">
        <f>SUM(R147:R157)</f>
        <v>0</v>
      </c>
      <c r="S146" s="223"/>
      <c r="T146" s="225">
        <f>SUM(T147:T157)</f>
        <v>0</v>
      </c>
      <c r="AR146" s="226" t="s">
        <v>83</v>
      </c>
      <c r="AT146" s="227" t="s">
        <v>73</v>
      </c>
      <c r="AU146" s="227" t="s">
        <v>81</v>
      </c>
      <c r="AY146" s="226" t="s">
        <v>132</v>
      </c>
      <c r="BK146" s="228">
        <f>SUM(BK147:BK157)</f>
        <v>0</v>
      </c>
    </row>
    <row r="147" s="1" customFormat="1" ht="38.25" customHeight="1">
      <c r="B147" s="46"/>
      <c r="C147" s="231" t="s">
        <v>318</v>
      </c>
      <c r="D147" s="231" t="s">
        <v>136</v>
      </c>
      <c r="E147" s="232" t="s">
        <v>319</v>
      </c>
      <c r="F147" s="233" t="s">
        <v>320</v>
      </c>
      <c r="G147" s="234" t="s">
        <v>139</v>
      </c>
      <c r="H147" s="235">
        <v>10</v>
      </c>
      <c r="I147" s="236"/>
      <c r="J147" s="237">
        <f>ROUND(I147*H147,2)</f>
        <v>0</v>
      </c>
      <c r="K147" s="233" t="s">
        <v>140</v>
      </c>
      <c r="L147" s="72"/>
      <c r="M147" s="238" t="s">
        <v>23</v>
      </c>
      <c r="N147" s="239" t="s">
        <v>45</v>
      </c>
      <c r="O147" s="47"/>
      <c r="P147" s="240">
        <f>O147*H147</f>
        <v>0</v>
      </c>
      <c r="Q147" s="240">
        <v>0</v>
      </c>
      <c r="R147" s="240">
        <f>Q147*H147</f>
        <v>0</v>
      </c>
      <c r="S147" s="240">
        <v>0</v>
      </c>
      <c r="T147" s="241">
        <f>S147*H147</f>
        <v>0</v>
      </c>
      <c r="AR147" s="24" t="s">
        <v>141</v>
      </c>
      <c r="AT147" s="24" t="s">
        <v>136</v>
      </c>
      <c r="AU147" s="24" t="s">
        <v>83</v>
      </c>
      <c r="AY147" s="24" t="s">
        <v>132</v>
      </c>
      <c r="BE147" s="242">
        <f>IF(N147="základní",J147,0)</f>
        <v>0</v>
      </c>
      <c r="BF147" s="242">
        <f>IF(N147="snížená",J147,0)</f>
        <v>0</v>
      </c>
      <c r="BG147" s="242">
        <f>IF(N147="zákl. přenesená",J147,0)</f>
        <v>0</v>
      </c>
      <c r="BH147" s="242">
        <f>IF(N147="sníž. přenesená",J147,0)</f>
        <v>0</v>
      </c>
      <c r="BI147" s="242">
        <f>IF(N147="nulová",J147,0)</f>
        <v>0</v>
      </c>
      <c r="BJ147" s="24" t="s">
        <v>81</v>
      </c>
      <c r="BK147" s="242">
        <f>ROUND(I147*H147,2)</f>
        <v>0</v>
      </c>
      <c r="BL147" s="24" t="s">
        <v>141</v>
      </c>
      <c r="BM147" s="24" t="s">
        <v>321</v>
      </c>
    </row>
    <row r="148" s="1" customFormat="1" ht="25.5" customHeight="1">
      <c r="B148" s="46"/>
      <c r="C148" s="243" t="s">
        <v>322</v>
      </c>
      <c r="D148" s="243" t="s">
        <v>144</v>
      </c>
      <c r="E148" s="244" t="s">
        <v>323</v>
      </c>
      <c r="F148" s="245" t="s">
        <v>324</v>
      </c>
      <c r="G148" s="246" t="s">
        <v>144</v>
      </c>
      <c r="H148" s="247">
        <v>10</v>
      </c>
      <c r="I148" s="248"/>
      <c r="J148" s="249">
        <f>ROUND(I148*H148,2)</f>
        <v>0</v>
      </c>
      <c r="K148" s="245" t="s">
        <v>23</v>
      </c>
      <c r="L148" s="250"/>
      <c r="M148" s="251" t="s">
        <v>23</v>
      </c>
      <c r="N148" s="252" t="s">
        <v>45</v>
      </c>
      <c r="O148" s="47"/>
      <c r="P148" s="240">
        <f>O148*H148</f>
        <v>0</v>
      </c>
      <c r="Q148" s="240">
        <v>0</v>
      </c>
      <c r="R148" s="240">
        <f>Q148*H148</f>
        <v>0</v>
      </c>
      <c r="S148" s="240">
        <v>0</v>
      </c>
      <c r="T148" s="241">
        <f>S148*H148</f>
        <v>0</v>
      </c>
      <c r="AR148" s="24" t="s">
        <v>147</v>
      </c>
      <c r="AT148" s="24" t="s">
        <v>144</v>
      </c>
      <c r="AU148" s="24" t="s">
        <v>83</v>
      </c>
      <c r="AY148" s="24" t="s">
        <v>132</v>
      </c>
      <c r="BE148" s="242">
        <f>IF(N148="základní",J148,0)</f>
        <v>0</v>
      </c>
      <c r="BF148" s="242">
        <f>IF(N148="snížená",J148,0)</f>
        <v>0</v>
      </c>
      <c r="BG148" s="242">
        <f>IF(N148="zákl. přenesená",J148,0)</f>
        <v>0</v>
      </c>
      <c r="BH148" s="242">
        <f>IF(N148="sníž. přenesená",J148,0)</f>
        <v>0</v>
      </c>
      <c r="BI148" s="242">
        <f>IF(N148="nulová",J148,0)</f>
        <v>0</v>
      </c>
      <c r="BJ148" s="24" t="s">
        <v>81</v>
      </c>
      <c r="BK148" s="242">
        <f>ROUND(I148*H148,2)</f>
        <v>0</v>
      </c>
      <c r="BL148" s="24" t="s">
        <v>141</v>
      </c>
      <c r="BM148" s="24" t="s">
        <v>325</v>
      </c>
    </row>
    <row r="149" s="1" customFormat="1" ht="38.25" customHeight="1">
      <c r="B149" s="46"/>
      <c r="C149" s="231" t="s">
        <v>326</v>
      </c>
      <c r="D149" s="231" t="s">
        <v>136</v>
      </c>
      <c r="E149" s="232" t="s">
        <v>327</v>
      </c>
      <c r="F149" s="233" t="s">
        <v>328</v>
      </c>
      <c r="G149" s="234" t="s">
        <v>225</v>
      </c>
      <c r="H149" s="235">
        <v>15</v>
      </c>
      <c r="I149" s="236"/>
      <c r="J149" s="237">
        <f>ROUND(I149*H149,2)</f>
        <v>0</v>
      </c>
      <c r="K149" s="233" t="s">
        <v>140</v>
      </c>
      <c r="L149" s="72"/>
      <c r="M149" s="238" t="s">
        <v>23</v>
      </c>
      <c r="N149" s="239" t="s">
        <v>45</v>
      </c>
      <c r="O149" s="47"/>
      <c r="P149" s="240">
        <f>O149*H149</f>
        <v>0</v>
      </c>
      <c r="Q149" s="240">
        <v>0</v>
      </c>
      <c r="R149" s="240">
        <f>Q149*H149</f>
        <v>0</v>
      </c>
      <c r="S149" s="240">
        <v>0</v>
      </c>
      <c r="T149" s="241">
        <f>S149*H149</f>
        <v>0</v>
      </c>
      <c r="AR149" s="24" t="s">
        <v>141</v>
      </c>
      <c r="AT149" s="24" t="s">
        <v>136</v>
      </c>
      <c r="AU149" s="24" t="s">
        <v>83</v>
      </c>
      <c r="AY149" s="24" t="s">
        <v>132</v>
      </c>
      <c r="BE149" s="242">
        <f>IF(N149="základní",J149,0)</f>
        <v>0</v>
      </c>
      <c r="BF149" s="242">
        <f>IF(N149="snížená",J149,0)</f>
        <v>0</v>
      </c>
      <c r="BG149" s="242">
        <f>IF(N149="zákl. přenesená",J149,0)</f>
        <v>0</v>
      </c>
      <c r="BH149" s="242">
        <f>IF(N149="sníž. přenesená",J149,0)</f>
        <v>0</v>
      </c>
      <c r="BI149" s="242">
        <f>IF(N149="nulová",J149,0)</f>
        <v>0</v>
      </c>
      <c r="BJ149" s="24" t="s">
        <v>81</v>
      </c>
      <c r="BK149" s="242">
        <f>ROUND(I149*H149,2)</f>
        <v>0</v>
      </c>
      <c r="BL149" s="24" t="s">
        <v>141</v>
      </c>
      <c r="BM149" s="24" t="s">
        <v>329</v>
      </c>
    </row>
    <row r="150" s="1" customFormat="1" ht="16.5" customHeight="1">
      <c r="B150" s="46"/>
      <c r="C150" s="243" t="s">
        <v>330</v>
      </c>
      <c r="D150" s="243" t="s">
        <v>144</v>
      </c>
      <c r="E150" s="244" t="s">
        <v>331</v>
      </c>
      <c r="F150" s="245" t="s">
        <v>332</v>
      </c>
      <c r="G150" s="246" t="s">
        <v>200</v>
      </c>
      <c r="H150" s="247">
        <v>15</v>
      </c>
      <c r="I150" s="248"/>
      <c r="J150" s="249">
        <f>ROUND(I150*H150,2)</f>
        <v>0</v>
      </c>
      <c r="K150" s="245" t="s">
        <v>23</v>
      </c>
      <c r="L150" s="250"/>
      <c r="M150" s="251" t="s">
        <v>23</v>
      </c>
      <c r="N150" s="252" t="s">
        <v>45</v>
      </c>
      <c r="O150" s="47"/>
      <c r="P150" s="240">
        <f>O150*H150</f>
        <v>0</v>
      </c>
      <c r="Q150" s="240">
        <v>0</v>
      </c>
      <c r="R150" s="240">
        <f>Q150*H150</f>
        <v>0</v>
      </c>
      <c r="S150" s="240">
        <v>0</v>
      </c>
      <c r="T150" s="241">
        <f>S150*H150</f>
        <v>0</v>
      </c>
      <c r="AR150" s="24" t="s">
        <v>147</v>
      </c>
      <c r="AT150" s="24" t="s">
        <v>144</v>
      </c>
      <c r="AU150" s="24" t="s">
        <v>83</v>
      </c>
      <c r="AY150" s="24" t="s">
        <v>132</v>
      </c>
      <c r="BE150" s="242">
        <f>IF(N150="základní",J150,0)</f>
        <v>0</v>
      </c>
      <c r="BF150" s="242">
        <f>IF(N150="snížená",J150,0)</f>
        <v>0</v>
      </c>
      <c r="BG150" s="242">
        <f>IF(N150="zákl. přenesená",J150,0)</f>
        <v>0</v>
      </c>
      <c r="BH150" s="242">
        <f>IF(N150="sníž. přenesená",J150,0)</f>
        <v>0</v>
      </c>
      <c r="BI150" s="242">
        <f>IF(N150="nulová",J150,0)</f>
        <v>0</v>
      </c>
      <c r="BJ150" s="24" t="s">
        <v>81</v>
      </c>
      <c r="BK150" s="242">
        <f>ROUND(I150*H150,2)</f>
        <v>0</v>
      </c>
      <c r="BL150" s="24" t="s">
        <v>141</v>
      </c>
      <c r="BM150" s="24" t="s">
        <v>333</v>
      </c>
    </row>
    <row r="151" s="1" customFormat="1" ht="38.25" customHeight="1">
      <c r="B151" s="46"/>
      <c r="C151" s="231" t="s">
        <v>334</v>
      </c>
      <c r="D151" s="231" t="s">
        <v>136</v>
      </c>
      <c r="E151" s="232" t="s">
        <v>335</v>
      </c>
      <c r="F151" s="233" t="s">
        <v>336</v>
      </c>
      <c r="G151" s="234" t="s">
        <v>225</v>
      </c>
      <c r="H151" s="235">
        <v>3</v>
      </c>
      <c r="I151" s="236"/>
      <c r="J151" s="237">
        <f>ROUND(I151*H151,2)</f>
        <v>0</v>
      </c>
      <c r="K151" s="233" t="s">
        <v>140</v>
      </c>
      <c r="L151" s="72"/>
      <c r="M151" s="238" t="s">
        <v>23</v>
      </c>
      <c r="N151" s="239" t="s">
        <v>45</v>
      </c>
      <c r="O151" s="47"/>
      <c r="P151" s="240">
        <f>O151*H151</f>
        <v>0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AR151" s="24" t="s">
        <v>141</v>
      </c>
      <c r="AT151" s="24" t="s">
        <v>136</v>
      </c>
      <c r="AU151" s="24" t="s">
        <v>83</v>
      </c>
      <c r="AY151" s="24" t="s">
        <v>132</v>
      </c>
      <c r="BE151" s="242">
        <f>IF(N151="základní",J151,0)</f>
        <v>0</v>
      </c>
      <c r="BF151" s="242">
        <f>IF(N151="snížená",J151,0)</f>
        <v>0</v>
      </c>
      <c r="BG151" s="242">
        <f>IF(N151="zákl. přenesená",J151,0)</f>
        <v>0</v>
      </c>
      <c r="BH151" s="242">
        <f>IF(N151="sníž. přenesená",J151,0)</f>
        <v>0</v>
      </c>
      <c r="BI151" s="242">
        <f>IF(N151="nulová",J151,0)</f>
        <v>0</v>
      </c>
      <c r="BJ151" s="24" t="s">
        <v>81</v>
      </c>
      <c r="BK151" s="242">
        <f>ROUND(I151*H151,2)</f>
        <v>0</v>
      </c>
      <c r="BL151" s="24" t="s">
        <v>141</v>
      </c>
      <c r="BM151" s="24" t="s">
        <v>337</v>
      </c>
    </row>
    <row r="152" s="1" customFormat="1" ht="25.5" customHeight="1">
      <c r="B152" s="46"/>
      <c r="C152" s="243" t="s">
        <v>338</v>
      </c>
      <c r="D152" s="243" t="s">
        <v>144</v>
      </c>
      <c r="E152" s="244" t="s">
        <v>339</v>
      </c>
      <c r="F152" s="245" t="s">
        <v>340</v>
      </c>
      <c r="G152" s="246" t="s">
        <v>200</v>
      </c>
      <c r="H152" s="247">
        <v>3</v>
      </c>
      <c r="I152" s="248"/>
      <c r="J152" s="249">
        <f>ROUND(I152*H152,2)</f>
        <v>0</v>
      </c>
      <c r="K152" s="245" t="s">
        <v>23</v>
      </c>
      <c r="L152" s="250"/>
      <c r="M152" s="251" t="s">
        <v>23</v>
      </c>
      <c r="N152" s="252" t="s">
        <v>45</v>
      </c>
      <c r="O152" s="47"/>
      <c r="P152" s="240">
        <f>O152*H152</f>
        <v>0</v>
      </c>
      <c r="Q152" s="240">
        <v>0</v>
      </c>
      <c r="R152" s="240">
        <f>Q152*H152</f>
        <v>0</v>
      </c>
      <c r="S152" s="240">
        <v>0</v>
      </c>
      <c r="T152" s="241">
        <f>S152*H152</f>
        <v>0</v>
      </c>
      <c r="AR152" s="24" t="s">
        <v>147</v>
      </c>
      <c r="AT152" s="24" t="s">
        <v>144</v>
      </c>
      <c r="AU152" s="24" t="s">
        <v>83</v>
      </c>
      <c r="AY152" s="24" t="s">
        <v>132</v>
      </c>
      <c r="BE152" s="242">
        <f>IF(N152="základní",J152,0)</f>
        <v>0</v>
      </c>
      <c r="BF152" s="242">
        <f>IF(N152="snížená",J152,0)</f>
        <v>0</v>
      </c>
      <c r="BG152" s="242">
        <f>IF(N152="zákl. přenesená",J152,0)</f>
        <v>0</v>
      </c>
      <c r="BH152" s="242">
        <f>IF(N152="sníž. přenesená",J152,0)</f>
        <v>0</v>
      </c>
      <c r="BI152" s="242">
        <f>IF(N152="nulová",J152,0)</f>
        <v>0</v>
      </c>
      <c r="BJ152" s="24" t="s">
        <v>81</v>
      </c>
      <c r="BK152" s="242">
        <f>ROUND(I152*H152,2)</f>
        <v>0</v>
      </c>
      <c r="BL152" s="24" t="s">
        <v>141</v>
      </c>
      <c r="BM152" s="24" t="s">
        <v>341</v>
      </c>
    </row>
    <row r="153" s="1" customFormat="1" ht="38.25" customHeight="1">
      <c r="B153" s="46"/>
      <c r="C153" s="231" t="s">
        <v>342</v>
      </c>
      <c r="D153" s="231" t="s">
        <v>136</v>
      </c>
      <c r="E153" s="232" t="s">
        <v>343</v>
      </c>
      <c r="F153" s="233" t="s">
        <v>344</v>
      </c>
      <c r="G153" s="234" t="s">
        <v>225</v>
      </c>
      <c r="H153" s="235">
        <v>20</v>
      </c>
      <c r="I153" s="236"/>
      <c r="J153" s="237">
        <f>ROUND(I153*H153,2)</f>
        <v>0</v>
      </c>
      <c r="K153" s="233" t="s">
        <v>140</v>
      </c>
      <c r="L153" s="72"/>
      <c r="M153" s="238" t="s">
        <v>23</v>
      </c>
      <c r="N153" s="239" t="s">
        <v>45</v>
      </c>
      <c r="O153" s="47"/>
      <c r="P153" s="240">
        <f>O153*H153</f>
        <v>0</v>
      </c>
      <c r="Q153" s="240">
        <v>0</v>
      </c>
      <c r="R153" s="240">
        <f>Q153*H153</f>
        <v>0</v>
      </c>
      <c r="S153" s="240">
        <v>0</v>
      </c>
      <c r="T153" s="241">
        <f>S153*H153</f>
        <v>0</v>
      </c>
      <c r="AR153" s="24" t="s">
        <v>141</v>
      </c>
      <c r="AT153" s="24" t="s">
        <v>136</v>
      </c>
      <c r="AU153" s="24" t="s">
        <v>83</v>
      </c>
      <c r="AY153" s="24" t="s">
        <v>132</v>
      </c>
      <c r="BE153" s="242">
        <f>IF(N153="základní",J153,0)</f>
        <v>0</v>
      </c>
      <c r="BF153" s="242">
        <f>IF(N153="snížená",J153,0)</f>
        <v>0</v>
      </c>
      <c r="BG153" s="242">
        <f>IF(N153="zákl. přenesená",J153,0)</f>
        <v>0</v>
      </c>
      <c r="BH153" s="242">
        <f>IF(N153="sníž. přenesená",J153,0)</f>
        <v>0</v>
      </c>
      <c r="BI153" s="242">
        <f>IF(N153="nulová",J153,0)</f>
        <v>0</v>
      </c>
      <c r="BJ153" s="24" t="s">
        <v>81</v>
      </c>
      <c r="BK153" s="242">
        <f>ROUND(I153*H153,2)</f>
        <v>0</v>
      </c>
      <c r="BL153" s="24" t="s">
        <v>141</v>
      </c>
      <c r="BM153" s="24" t="s">
        <v>345</v>
      </c>
    </row>
    <row r="154" s="1" customFormat="1" ht="16.5" customHeight="1">
      <c r="B154" s="46"/>
      <c r="C154" s="243" t="s">
        <v>147</v>
      </c>
      <c r="D154" s="243" t="s">
        <v>144</v>
      </c>
      <c r="E154" s="244" t="s">
        <v>346</v>
      </c>
      <c r="F154" s="245" t="s">
        <v>347</v>
      </c>
      <c r="G154" s="246" t="s">
        <v>200</v>
      </c>
      <c r="H154" s="247">
        <v>20</v>
      </c>
      <c r="I154" s="248"/>
      <c r="J154" s="249">
        <f>ROUND(I154*H154,2)</f>
        <v>0</v>
      </c>
      <c r="K154" s="245" t="s">
        <v>23</v>
      </c>
      <c r="L154" s="250"/>
      <c r="M154" s="251" t="s">
        <v>23</v>
      </c>
      <c r="N154" s="252" t="s">
        <v>45</v>
      </c>
      <c r="O154" s="47"/>
      <c r="P154" s="240">
        <f>O154*H154</f>
        <v>0</v>
      </c>
      <c r="Q154" s="240">
        <v>0</v>
      </c>
      <c r="R154" s="240">
        <f>Q154*H154</f>
        <v>0</v>
      </c>
      <c r="S154" s="240">
        <v>0</v>
      </c>
      <c r="T154" s="241">
        <f>S154*H154</f>
        <v>0</v>
      </c>
      <c r="AR154" s="24" t="s">
        <v>147</v>
      </c>
      <c r="AT154" s="24" t="s">
        <v>144</v>
      </c>
      <c r="AU154" s="24" t="s">
        <v>83</v>
      </c>
      <c r="AY154" s="24" t="s">
        <v>132</v>
      </c>
      <c r="BE154" s="242">
        <f>IF(N154="základní",J154,0)</f>
        <v>0</v>
      </c>
      <c r="BF154" s="242">
        <f>IF(N154="snížená",J154,0)</f>
        <v>0</v>
      </c>
      <c r="BG154" s="242">
        <f>IF(N154="zákl. přenesená",J154,0)</f>
        <v>0</v>
      </c>
      <c r="BH154" s="242">
        <f>IF(N154="sníž. přenesená",J154,0)</f>
        <v>0</v>
      </c>
      <c r="BI154" s="242">
        <f>IF(N154="nulová",J154,0)</f>
        <v>0</v>
      </c>
      <c r="BJ154" s="24" t="s">
        <v>81</v>
      </c>
      <c r="BK154" s="242">
        <f>ROUND(I154*H154,2)</f>
        <v>0</v>
      </c>
      <c r="BL154" s="24" t="s">
        <v>141</v>
      </c>
      <c r="BM154" s="24" t="s">
        <v>348</v>
      </c>
    </row>
    <row r="155" s="1" customFormat="1" ht="25.5" customHeight="1">
      <c r="B155" s="46"/>
      <c r="C155" s="231" t="s">
        <v>349</v>
      </c>
      <c r="D155" s="231" t="s">
        <v>136</v>
      </c>
      <c r="E155" s="232" t="s">
        <v>350</v>
      </c>
      <c r="F155" s="233" t="s">
        <v>351</v>
      </c>
      <c r="G155" s="234" t="s">
        <v>225</v>
      </c>
      <c r="H155" s="235">
        <v>6</v>
      </c>
      <c r="I155" s="236"/>
      <c r="J155" s="237">
        <f>ROUND(I155*H155,2)</f>
        <v>0</v>
      </c>
      <c r="K155" s="233" t="s">
        <v>140</v>
      </c>
      <c r="L155" s="72"/>
      <c r="M155" s="238" t="s">
        <v>23</v>
      </c>
      <c r="N155" s="239" t="s">
        <v>45</v>
      </c>
      <c r="O155" s="47"/>
      <c r="P155" s="240">
        <f>O155*H155</f>
        <v>0</v>
      </c>
      <c r="Q155" s="240">
        <v>0</v>
      </c>
      <c r="R155" s="240">
        <f>Q155*H155</f>
        <v>0</v>
      </c>
      <c r="S155" s="240">
        <v>0</v>
      </c>
      <c r="T155" s="241">
        <f>S155*H155</f>
        <v>0</v>
      </c>
      <c r="AR155" s="24" t="s">
        <v>141</v>
      </c>
      <c r="AT155" s="24" t="s">
        <v>136</v>
      </c>
      <c r="AU155" s="24" t="s">
        <v>83</v>
      </c>
      <c r="AY155" s="24" t="s">
        <v>132</v>
      </c>
      <c r="BE155" s="242">
        <f>IF(N155="základní",J155,0)</f>
        <v>0</v>
      </c>
      <c r="BF155" s="242">
        <f>IF(N155="snížená",J155,0)</f>
        <v>0</v>
      </c>
      <c r="BG155" s="242">
        <f>IF(N155="zákl. přenesená",J155,0)</f>
        <v>0</v>
      </c>
      <c r="BH155" s="242">
        <f>IF(N155="sníž. přenesená",J155,0)</f>
        <v>0</v>
      </c>
      <c r="BI155" s="242">
        <f>IF(N155="nulová",J155,0)</f>
        <v>0</v>
      </c>
      <c r="BJ155" s="24" t="s">
        <v>81</v>
      </c>
      <c r="BK155" s="242">
        <f>ROUND(I155*H155,2)</f>
        <v>0</v>
      </c>
      <c r="BL155" s="24" t="s">
        <v>141</v>
      </c>
      <c r="BM155" s="24" t="s">
        <v>352</v>
      </c>
    </row>
    <row r="156" s="1" customFormat="1" ht="16.5" customHeight="1">
      <c r="B156" s="46"/>
      <c r="C156" s="243" t="s">
        <v>353</v>
      </c>
      <c r="D156" s="243" t="s">
        <v>144</v>
      </c>
      <c r="E156" s="244" t="s">
        <v>354</v>
      </c>
      <c r="F156" s="245" t="s">
        <v>355</v>
      </c>
      <c r="G156" s="246" t="s">
        <v>200</v>
      </c>
      <c r="H156" s="247">
        <v>6</v>
      </c>
      <c r="I156" s="248"/>
      <c r="J156" s="249">
        <f>ROUND(I156*H156,2)</f>
        <v>0</v>
      </c>
      <c r="K156" s="245" t="s">
        <v>23</v>
      </c>
      <c r="L156" s="250"/>
      <c r="M156" s="251" t="s">
        <v>23</v>
      </c>
      <c r="N156" s="252" t="s">
        <v>45</v>
      </c>
      <c r="O156" s="47"/>
      <c r="P156" s="240">
        <f>O156*H156</f>
        <v>0</v>
      </c>
      <c r="Q156" s="240">
        <v>0</v>
      </c>
      <c r="R156" s="240">
        <f>Q156*H156</f>
        <v>0</v>
      </c>
      <c r="S156" s="240">
        <v>0</v>
      </c>
      <c r="T156" s="241">
        <f>S156*H156</f>
        <v>0</v>
      </c>
      <c r="AR156" s="24" t="s">
        <v>147</v>
      </c>
      <c r="AT156" s="24" t="s">
        <v>144</v>
      </c>
      <c r="AU156" s="24" t="s">
        <v>83</v>
      </c>
      <c r="AY156" s="24" t="s">
        <v>132</v>
      </c>
      <c r="BE156" s="242">
        <f>IF(N156="základní",J156,0)</f>
        <v>0</v>
      </c>
      <c r="BF156" s="242">
        <f>IF(N156="snížená",J156,0)</f>
        <v>0</v>
      </c>
      <c r="BG156" s="242">
        <f>IF(N156="zákl. přenesená",J156,0)</f>
        <v>0</v>
      </c>
      <c r="BH156" s="242">
        <f>IF(N156="sníž. přenesená",J156,0)</f>
        <v>0</v>
      </c>
      <c r="BI156" s="242">
        <f>IF(N156="nulová",J156,0)</f>
        <v>0</v>
      </c>
      <c r="BJ156" s="24" t="s">
        <v>81</v>
      </c>
      <c r="BK156" s="242">
        <f>ROUND(I156*H156,2)</f>
        <v>0</v>
      </c>
      <c r="BL156" s="24" t="s">
        <v>141</v>
      </c>
      <c r="BM156" s="24" t="s">
        <v>356</v>
      </c>
    </row>
    <row r="157" s="1" customFormat="1" ht="16.5" customHeight="1">
      <c r="B157" s="46"/>
      <c r="C157" s="243" t="s">
        <v>357</v>
      </c>
      <c r="D157" s="243" t="s">
        <v>144</v>
      </c>
      <c r="E157" s="244" t="s">
        <v>358</v>
      </c>
      <c r="F157" s="245" t="s">
        <v>359</v>
      </c>
      <c r="G157" s="246" t="s">
        <v>200</v>
      </c>
      <c r="H157" s="247">
        <v>6</v>
      </c>
      <c r="I157" s="248"/>
      <c r="J157" s="249">
        <f>ROUND(I157*H157,2)</f>
        <v>0</v>
      </c>
      <c r="K157" s="245" t="s">
        <v>23</v>
      </c>
      <c r="L157" s="250"/>
      <c r="M157" s="251" t="s">
        <v>23</v>
      </c>
      <c r="N157" s="252" t="s">
        <v>45</v>
      </c>
      <c r="O157" s="47"/>
      <c r="P157" s="240">
        <f>O157*H157</f>
        <v>0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AR157" s="24" t="s">
        <v>147</v>
      </c>
      <c r="AT157" s="24" t="s">
        <v>144</v>
      </c>
      <c r="AU157" s="24" t="s">
        <v>83</v>
      </c>
      <c r="AY157" s="24" t="s">
        <v>132</v>
      </c>
      <c r="BE157" s="242">
        <f>IF(N157="základní",J157,0)</f>
        <v>0</v>
      </c>
      <c r="BF157" s="242">
        <f>IF(N157="snížená",J157,0)</f>
        <v>0</v>
      </c>
      <c r="BG157" s="242">
        <f>IF(N157="zákl. přenesená",J157,0)</f>
        <v>0</v>
      </c>
      <c r="BH157" s="242">
        <f>IF(N157="sníž. přenesená",J157,0)</f>
        <v>0</v>
      </c>
      <c r="BI157" s="242">
        <f>IF(N157="nulová",J157,0)</f>
        <v>0</v>
      </c>
      <c r="BJ157" s="24" t="s">
        <v>81</v>
      </c>
      <c r="BK157" s="242">
        <f>ROUND(I157*H157,2)</f>
        <v>0</v>
      </c>
      <c r="BL157" s="24" t="s">
        <v>141</v>
      </c>
      <c r="BM157" s="24" t="s">
        <v>360</v>
      </c>
    </row>
    <row r="158" s="11" customFormat="1" ht="29.88" customHeight="1">
      <c r="B158" s="215"/>
      <c r="C158" s="216"/>
      <c r="D158" s="217" t="s">
        <v>73</v>
      </c>
      <c r="E158" s="229" t="s">
        <v>361</v>
      </c>
      <c r="F158" s="229" t="s">
        <v>362</v>
      </c>
      <c r="G158" s="216"/>
      <c r="H158" s="216"/>
      <c r="I158" s="219"/>
      <c r="J158" s="230">
        <f>BK158</f>
        <v>0</v>
      </c>
      <c r="K158" s="216"/>
      <c r="L158" s="221"/>
      <c r="M158" s="222"/>
      <c r="N158" s="223"/>
      <c r="O158" s="223"/>
      <c r="P158" s="224">
        <f>SUM(P159:P168)</f>
        <v>0</v>
      </c>
      <c r="Q158" s="223"/>
      <c r="R158" s="224">
        <f>SUM(R159:R168)</f>
        <v>0</v>
      </c>
      <c r="S158" s="223"/>
      <c r="T158" s="225">
        <f>SUM(T159:T168)</f>
        <v>0</v>
      </c>
      <c r="AR158" s="226" t="s">
        <v>83</v>
      </c>
      <c r="AT158" s="227" t="s">
        <v>73</v>
      </c>
      <c r="AU158" s="227" t="s">
        <v>81</v>
      </c>
      <c r="AY158" s="226" t="s">
        <v>132</v>
      </c>
      <c r="BK158" s="228">
        <f>SUM(BK159:BK168)</f>
        <v>0</v>
      </c>
    </row>
    <row r="159" s="1" customFormat="1" ht="38.25" customHeight="1">
      <c r="B159" s="46"/>
      <c r="C159" s="231" t="s">
        <v>363</v>
      </c>
      <c r="D159" s="231" t="s">
        <v>136</v>
      </c>
      <c r="E159" s="232" t="s">
        <v>364</v>
      </c>
      <c r="F159" s="233" t="s">
        <v>365</v>
      </c>
      <c r="G159" s="234" t="s">
        <v>139</v>
      </c>
      <c r="H159" s="235">
        <v>30</v>
      </c>
      <c r="I159" s="236"/>
      <c r="J159" s="237">
        <f>ROUND(I159*H159,2)</f>
        <v>0</v>
      </c>
      <c r="K159" s="233" t="s">
        <v>140</v>
      </c>
      <c r="L159" s="72"/>
      <c r="M159" s="238" t="s">
        <v>23</v>
      </c>
      <c r="N159" s="239" t="s">
        <v>45</v>
      </c>
      <c r="O159" s="47"/>
      <c r="P159" s="240">
        <f>O159*H159</f>
        <v>0</v>
      </c>
      <c r="Q159" s="240">
        <v>0</v>
      </c>
      <c r="R159" s="240">
        <f>Q159*H159</f>
        <v>0</v>
      </c>
      <c r="S159" s="240">
        <v>0</v>
      </c>
      <c r="T159" s="241">
        <f>S159*H159</f>
        <v>0</v>
      </c>
      <c r="AR159" s="24" t="s">
        <v>141</v>
      </c>
      <c r="AT159" s="24" t="s">
        <v>136</v>
      </c>
      <c r="AU159" s="24" t="s">
        <v>83</v>
      </c>
      <c r="AY159" s="24" t="s">
        <v>132</v>
      </c>
      <c r="BE159" s="242">
        <f>IF(N159="základní",J159,0)</f>
        <v>0</v>
      </c>
      <c r="BF159" s="242">
        <f>IF(N159="snížená",J159,0)</f>
        <v>0</v>
      </c>
      <c r="BG159" s="242">
        <f>IF(N159="zákl. přenesená",J159,0)</f>
        <v>0</v>
      </c>
      <c r="BH159" s="242">
        <f>IF(N159="sníž. přenesená",J159,0)</f>
        <v>0</v>
      </c>
      <c r="BI159" s="242">
        <f>IF(N159="nulová",J159,0)</f>
        <v>0</v>
      </c>
      <c r="BJ159" s="24" t="s">
        <v>81</v>
      </c>
      <c r="BK159" s="242">
        <f>ROUND(I159*H159,2)</f>
        <v>0</v>
      </c>
      <c r="BL159" s="24" t="s">
        <v>141</v>
      </c>
      <c r="BM159" s="24" t="s">
        <v>366</v>
      </c>
    </row>
    <row r="160" s="1" customFormat="1" ht="16.5" customHeight="1">
      <c r="B160" s="46"/>
      <c r="C160" s="243" t="s">
        <v>367</v>
      </c>
      <c r="D160" s="243" t="s">
        <v>144</v>
      </c>
      <c r="E160" s="244" t="s">
        <v>368</v>
      </c>
      <c r="F160" s="245" t="s">
        <v>369</v>
      </c>
      <c r="G160" s="246" t="s">
        <v>144</v>
      </c>
      <c r="H160" s="247">
        <v>10</v>
      </c>
      <c r="I160" s="248"/>
      <c r="J160" s="249">
        <f>ROUND(I160*H160,2)</f>
        <v>0</v>
      </c>
      <c r="K160" s="245" t="s">
        <v>23</v>
      </c>
      <c r="L160" s="250"/>
      <c r="M160" s="251" t="s">
        <v>23</v>
      </c>
      <c r="N160" s="252" t="s">
        <v>45</v>
      </c>
      <c r="O160" s="47"/>
      <c r="P160" s="240">
        <f>O160*H160</f>
        <v>0</v>
      </c>
      <c r="Q160" s="240">
        <v>0</v>
      </c>
      <c r="R160" s="240">
        <f>Q160*H160</f>
        <v>0</v>
      </c>
      <c r="S160" s="240">
        <v>0</v>
      </c>
      <c r="T160" s="241">
        <f>S160*H160</f>
        <v>0</v>
      </c>
      <c r="AR160" s="24" t="s">
        <v>147</v>
      </c>
      <c r="AT160" s="24" t="s">
        <v>144</v>
      </c>
      <c r="AU160" s="24" t="s">
        <v>83</v>
      </c>
      <c r="AY160" s="24" t="s">
        <v>132</v>
      </c>
      <c r="BE160" s="242">
        <f>IF(N160="základní",J160,0)</f>
        <v>0</v>
      </c>
      <c r="BF160" s="242">
        <f>IF(N160="snížená",J160,0)</f>
        <v>0</v>
      </c>
      <c r="BG160" s="242">
        <f>IF(N160="zákl. přenesená",J160,0)</f>
        <v>0</v>
      </c>
      <c r="BH160" s="242">
        <f>IF(N160="sníž. přenesená",J160,0)</f>
        <v>0</v>
      </c>
      <c r="BI160" s="242">
        <f>IF(N160="nulová",J160,0)</f>
        <v>0</v>
      </c>
      <c r="BJ160" s="24" t="s">
        <v>81</v>
      </c>
      <c r="BK160" s="242">
        <f>ROUND(I160*H160,2)</f>
        <v>0</v>
      </c>
      <c r="BL160" s="24" t="s">
        <v>141</v>
      </c>
      <c r="BM160" s="24" t="s">
        <v>370</v>
      </c>
    </row>
    <row r="161" s="1" customFormat="1" ht="16.5" customHeight="1">
      <c r="B161" s="46"/>
      <c r="C161" s="243" t="s">
        <v>371</v>
      </c>
      <c r="D161" s="243" t="s">
        <v>144</v>
      </c>
      <c r="E161" s="244" t="s">
        <v>372</v>
      </c>
      <c r="F161" s="245" t="s">
        <v>373</v>
      </c>
      <c r="G161" s="246" t="s">
        <v>144</v>
      </c>
      <c r="H161" s="247">
        <v>10</v>
      </c>
      <c r="I161" s="248"/>
      <c r="J161" s="249">
        <f>ROUND(I161*H161,2)</f>
        <v>0</v>
      </c>
      <c r="K161" s="245" t="s">
        <v>23</v>
      </c>
      <c r="L161" s="250"/>
      <c r="M161" s="251" t="s">
        <v>23</v>
      </c>
      <c r="N161" s="252" t="s">
        <v>45</v>
      </c>
      <c r="O161" s="47"/>
      <c r="P161" s="240">
        <f>O161*H161</f>
        <v>0</v>
      </c>
      <c r="Q161" s="240">
        <v>0</v>
      </c>
      <c r="R161" s="240">
        <f>Q161*H161</f>
        <v>0</v>
      </c>
      <c r="S161" s="240">
        <v>0</v>
      </c>
      <c r="T161" s="241">
        <f>S161*H161</f>
        <v>0</v>
      </c>
      <c r="AR161" s="24" t="s">
        <v>147</v>
      </c>
      <c r="AT161" s="24" t="s">
        <v>144</v>
      </c>
      <c r="AU161" s="24" t="s">
        <v>83</v>
      </c>
      <c r="AY161" s="24" t="s">
        <v>132</v>
      </c>
      <c r="BE161" s="242">
        <f>IF(N161="základní",J161,0)</f>
        <v>0</v>
      </c>
      <c r="BF161" s="242">
        <f>IF(N161="snížená",J161,0)</f>
        <v>0</v>
      </c>
      <c r="BG161" s="242">
        <f>IF(N161="zákl. přenesená",J161,0)</f>
        <v>0</v>
      </c>
      <c r="BH161" s="242">
        <f>IF(N161="sníž. přenesená",J161,0)</f>
        <v>0</v>
      </c>
      <c r="BI161" s="242">
        <f>IF(N161="nulová",J161,0)</f>
        <v>0</v>
      </c>
      <c r="BJ161" s="24" t="s">
        <v>81</v>
      </c>
      <c r="BK161" s="242">
        <f>ROUND(I161*H161,2)</f>
        <v>0</v>
      </c>
      <c r="BL161" s="24" t="s">
        <v>141</v>
      </c>
      <c r="BM161" s="24" t="s">
        <v>374</v>
      </c>
    </row>
    <row r="162" s="1" customFormat="1" ht="16.5" customHeight="1">
      <c r="B162" s="46"/>
      <c r="C162" s="243" t="s">
        <v>375</v>
      </c>
      <c r="D162" s="243" t="s">
        <v>144</v>
      </c>
      <c r="E162" s="244" t="s">
        <v>376</v>
      </c>
      <c r="F162" s="245" t="s">
        <v>377</v>
      </c>
      <c r="G162" s="246" t="s">
        <v>144</v>
      </c>
      <c r="H162" s="247">
        <v>10</v>
      </c>
      <c r="I162" s="248"/>
      <c r="J162" s="249">
        <f>ROUND(I162*H162,2)</f>
        <v>0</v>
      </c>
      <c r="K162" s="245" t="s">
        <v>23</v>
      </c>
      <c r="L162" s="250"/>
      <c r="M162" s="251" t="s">
        <v>23</v>
      </c>
      <c r="N162" s="252" t="s">
        <v>45</v>
      </c>
      <c r="O162" s="47"/>
      <c r="P162" s="240">
        <f>O162*H162</f>
        <v>0</v>
      </c>
      <c r="Q162" s="240">
        <v>0</v>
      </c>
      <c r="R162" s="240">
        <f>Q162*H162</f>
        <v>0</v>
      </c>
      <c r="S162" s="240">
        <v>0</v>
      </c>
      <c r="T162" s="241">
        <f>S162*H162</f>
        <v>0</v>
      </c>
      <c r="AR162" s="24" t="s">
        <v>147</v>
      </c>
      <c r="AT162" s="24" t="s">
        <v>144</v>
      </c>
      <c r="AU162" s="24" t="s">
        <v>83</v>
      </c>
      <c r="AY162" s="24" t="s">
        <v>132</v>
      </c>
      <c r="BE162" s="242">
        <f>IF(N162="základní",J162,0)</f>
        <v>0</v>
      </c>
      <c r="BF162" s="242">
        <f>IF(N162="snížená",J162,0)</f>
        <v>0</v>
      </c>
      <c r="BG162" s="242">
        <f>IF(N162="zákl. přenesená",J162,0)</f>
        <v>0</v>
      </c>
      <c r="BH162" s="242">
        <f>IF(N162="sníž. přenesená",J162,0)</f>
        <v>0</v>
      </c>
      <c r="BI162" s="242">
        <f>IF(N162="nulová",J162,0)</f>
        <v>0</v>
      </c>
      <c r="BJ162" s="24" t="s">
        <v>81</v>
      </c>
      <c r="BK162" s="242">
        <f>ROUND(I162*H162,2)</f>
        <v>0</v>
      </c>
      <c r="BL162" s="24" t="s">
        <v>141</v>
      </c>
      <c r="BM162" s="24" t="s">
        <v>378</v>
      </c>
    </row>
    <row r="163" s="1" customFormat="1" ht="38.25" customHeight="1">
      <c r="B163" s="46"/>
      <c r="C163" s="231" t="s">
        <v>379</v>
      </c>
      <c r="D163" s="231" t="s">
        <v>136</v>
      </c>
      <c r="E163" s="232" t="s">
        <v>380</v>
      </c>
      <c r="F163" s="233" t="s">
        <v>381</v>
      </c>
      <c r="G163" s="234" t="s">
        <v>139</v>
      </c>
      <c r="H163" s="235">
        <v>250</v>
      </c>
      <c r="I163" s="236"/>
      <c r="J163" s="237">
        <f>ROUND(I163*H163,2)</f>
        <v>0</v>
      </c>
      <c r="K163" s="233" t="s">
        <v>140</v>
      </c>
      <c r="L163" s="72"/>
      <c r="M163" s="238" t="s">
        <v>23</v>
      </c>
      <c r="N163" s="239" t="s">
        <v>45</v>
      </c>
      <c r="O163" s="47"/>
      <c r="P163" s="240">
        <f>O163*H163</f>
        <v>0</v>
      </c>
      <c r="Q163" s="240">
        <v>0</v>
      </c>
      <c r="R163" s="240">
        <f>Q163*H163</f>
        <v>0</v>
      </c>
      <c r="S163" s="240">
        <v>0</v>
      </c>
      <c r="T163" s="241">
        <f>S163*H163</f>
        <v>0</v>
      </c>
      <c r="AR163" s="24" t="s">
        <v>141</v>
      </c>
      <c r="AT163" s="24" t="s">
        <v>136</v>
      </c>
      <c r="AU163" s="24" t="s">
        <v>83</v>
      </c>
      <c r="AY163" s="24" t="s">
        <v>132</v>
      </c>
      <c r="BE163" s="242">
        <f>IF(N163="základní",J163,0)</f>
        <v>0</v>
      </c>
      <c r="BF163" s="242">
        <f>IF(N163="snížená",J163,0)</f>
        <v>0</v>
      </c>
      <c r="BG163" s="242">
        <f>IF(N163="zákl. přenesená",J163,0)</f>
        <v>0</v>
      </c>
      <c r="BH163" s="242">
        <f>IF(N163="sníž. přenesená",J163,0)</f>
        <v>0</v>
      </c>
      <c r="BI163" s="242">
        <f>IF(N163="nulová",J163,0)</f>
        <v>0</v>
      </c>
      <c r="BJ163" s="24" t="s">
        <v>81</v>
      </c>
      <c r="BK163" s="242">
        <f>ROUND(I163*H163,2)</f>
        <v>0</v>
      </c>
      <c r="BL163" s="24" t="s">
        <v>141</v>
      </c>
      <c r="BM163" s="24" t="s">
        <v>382</v>
      </c>
    </row>
    <row r="164" s="1" customFormat="1" ht="16.5" customHeight="1">
      <c r="B164" s="46"/>
      <c r="C164" s="243" t="s">
        <v>383</v>
      </c>
      <c r="D164" s="243" t="s">
        <v>144</v>
      </c>
      <c r="E164" s="244" t="s">
        <v>384</v>
      </c>
      <c r="F164" s="245" t="s">
        <v>385</v>
      </c>
      <c r="G164" s="246" t="s">
        <v>144</v>
      </c>
      <c r="H164" s="247">
        <v>10</v>
      </c>
      <c r="I164" s="248"/>
      <c r="J164" s="249">
        <f>ROUND(I164*H164,2)</f>
        <v>0</v>
      </c>
      <c r="K164" s="245" t="s">
        <v>23</v>
      </c>
      <c r="L164" s="250"/>
      <c r="M164" s="251" t="s">
        <v>23</v>
      </c>
      <c r="N164" s="252" t="s">
        <v>45</v>
      </c>
      <c r="O164" s="47"/>
      <c r="P164" s="240">
        <f>O164*H164</f>
        <v>0</v>
      </c>
      <c r="Q164" s="240">
        <v>0</v>
      </c>
      <c r="R164" s="240">
        <f>Q164*H164</f>
        <v>0</v>
      </c>
      <c r="S164" s="240">
        <v>0</v>
      </c>
      <c r="T164" s="241">
        <f>S164*H164</f>
        <v>0</v>
      </c>
      <c r="AR164" s="24" t="s">
        <v>147</v>
      </c>
      <c r="AT164" s="24" t="s">
        <v>144</v>
      </c>
      <c r="AU164" s="24" t="s">
        <v>83</v>
      </c>
      <c r="AY164" s="24" t="s">
        <v>132</v>
      </c>
      <c r="BE164" s="242">
        <f>IF(N164="základní",J164,0)</f>
        <v>0</v>
      </c>
      <c r="BF164" s="242">
        <f>IF(N164="snížená",J164,0)</f>
        <v>0</v>
      </c>
      <c r="BG164" s="242">
        <f>IF(N164="zákl. přenesená",J164,0)</f>
        <v>0</v>
      </c>
      <c r="BH164" s="242">
        <f>IF(N164="sníž. přenesená",J164,0)</f>
        <v>0</v>
      </c>
      <c r="BI164" s="242">
        <f>IF(N164="nulová",J164,0)</f>
        <v>0</v>
      </c>
      <c r="BJ164" s="24" t="s">
        <v>81</v>
      </c>
      <c r="BK164" s="242">
        <f>ROUND(I164*H164,2)</f>
        <v>0</v>
      </c>
      <c r="BL164" s="24" t="s">
        <v>141</v>
      </c>
      <c r="BM164" s="24" t="s">
        <v>386</v>
      </c>
    </row>
    <row r="165" s="1" customFormat="1" ht="16.5" customHeight="1">
      <c r="B165" s="46"/>
      <c r="C165" s="243" t="s">
        <v>387</v>
      </c>
      <c r="D165" s="243" t="s">
        <v>144</v>
      </c>
      <c r="E165" s="244" t="s">
        <v>388</v>
      </c>
      <c r="F165" s="245" t="s">
        <v>389</v>
      </c>
      <c r="G165" s="246" t="s">
        <v>144</v>
      </c>
      <c r="H165" s="247">
        <v>20</v>
      </c>
      <c r="I165" s="248"/>
      <c r="J165" s="249">
        <f>ROUND(I165*H165,2)</f>
        <v>0</v>
      </c>
      <c r="K165" s="245" t="s">
        <v>23</v>
      </c>
      <c r="L165" s="250"/>
      <c r="M165" s="251" t="s">
        <v>23</v>
      </c>
      <c r="N165" s="252" t="s">
        <v>45</v>
      </c>
      <c r="O165" s="47"/>
      <c r="P165" s="240">
        <f>O165*H165</f>
        <v>0</v>
      </c>
      <c r="Q165" s="240">
        <v>0</v>
      </c>
      <c r="R165" s="240">
        <f>Q165*H165</f>
        <v>0</v>
      </c>
      <c r="S165" s="240">
        <v>0</v>
      </c>
      <c r="T165" s="241">
        <f>S165*H165</f>
        <v>0</v>
      </c>
      <c r="AR165" s="24" t="s">
        <v>147</v>
      </c>
      <c r="AT165" s="24" t="s">
        <v>144</v>
      </c>
      <c r="AU165" s="24" t="s">
        <v>83</v>
      </c>
      <c r="AY165" s="24" t="s">
        <v>132</v>
      </c>
      <c r="BE165" s="242">
        <f>IF(N165="základní",J165,0)</f>
        <v>0</v>
      </c>
      <c r="BF165" s="242">
        <f>IF(N165="snížená",J165,0)</f>
        <v>0</v>
      </c>
      <c r="BG165" s="242">
        <f>IF(N165="zákl. přenesená",J165,0)</f>
        <v>0</v>
      </c>
      <c r="BH165" s="242">
        <f>IF(N165="sníž. přenesená",J165,0)</f>
        <v>0</v>
      </c>
      <c r="BI165" s="242">
        <f>IF(N165="nulová",J165,0)</f>
        <v>0</v>
      </c>
      <c r="BJ165" s="24" t="s">
        <v>81</v>
      </c>
      <c r="BK165" s="242">
        <f>ROUND(I165*H165,2)</f>
        <v>0</v>
      </c>
      <c r="BL165" s="24" t="s">
        <v>141</v>
      </c>
      <c r="BM165" s="24" t="s">
        <v>390</v>
      </c>
    </row>
    <row r="166" s="1" customFormat="1" ht="16.5" customHeight="1">
      <c r="B166" s="46"/>
      <c r="C166" s="243" t="s">
        <v>391</v>
      </c>
      <c r="D166" s="243" t="s">
        <v>144</v>
      </c>
      <c r="E166" s="244" t="s">
        <v>392</v>
      </c>
      <c r="F166" s="245" t="s">
        <v>393</v>
      </c>
      <c r="G166" s="246" t="s">
        <v>144</v>
      </c>
      <c r="H166" s="247">
        <v>80</v>
      </c>
      <c r="I166" s="248"/>
      <c r="J166" s="249">
        <f>ROUND(I166*H166,2)</f>
        <v>0</v>
      </c>
      <c r="K166" s="245" t="s">
        <v>23</v>
      </c>
      <c r="L166" s="250"/>
      <c r="M166" s="251" t="s">
        <v>23</v>
      </c>
      <c r="N166" s="252" t="s">
        <v>45</v>
      </c>
      <c r="O166" s="47"/>
      <c r="P166" s="240">
        <f>O166*H166</f>
        <v>0</v>
      </c>
      <c r="Q166" s="240">
        <v>0</v>
      </c>
      <c r="R166" s="240">
        <f>Q166*H166</f>
        <v>0</v>
      </c>
      <c r="S166" s="240">
        <v>0</v>
      </c>
      <c r="T166" s="241">
        <f>S166*H166</f>
        <v>0</v>
      </c>
      <c r="AR166" s="24" t="s">
        <v>147</v>
      </c>
      <c r="AT166" s="24" t="s">
        <v>144</v>
      </c>
      <c r="AU166" s="24" t="s">
        <v>83</v>
      </c>
      <c r="AY166" s="24" t="s">
        <v>132</v>
      </c>
      <c r="BE166" s="242">
        <f>IF(N166="základní",J166,0)</f>
        <v>0</v>
      </c>
      <c r="BF166" s="242">
        <f>IF(N166="snížená",J166,0)</f>
        <v>0</v>
      </c>
      <c r="BG166" s="242">
        <f>IF(N166="zákl. přenesená",J166,0)</f>
        <v>0</v>
      </c>
      <c r="BH166" s="242">
        <f>IF(N166="sníž. přenesená",J166,0)</f>
        <v>0</v>
      </c>
      <c r="BI166" s="242">
        <f>IF(N166="nulová",J166,0)</f>
        <v>0</v>
      </c>
      <c r="BJ166" s="24" t="s">
        <v>81</v>
      </c>
      <c r="BK166" s="242">
        <f>ROUND(I166*H166,2)</f>
        <v>0</v>
      </c>
      <c r="BL166" s="24" t="s">
        <v>141</v>
      </c>
      <c r="BM166" s="24" t="s">
        <v>394</v>
      </c>
    </row>
    <row r="167" s="1" customFormat="1" ht="16.5" customHeight="1">
      <c r="B167" s="46"/>
      <c r="C167" s="243" t="s">
        <v>395</v>
      </c>
      <c r="D167" s="243" t="s">
        <v>144</v>
      </c>
      <c r="E167" s="244" t="s">
        <v>396</v>
      </c>
      <c r="F167" s="245" t="s">
        <v>397</v>
      </c>
      <c r="G167" s="246" t="s">
        <v>144</v>
      </c>
      <c r="H167" s="247">
        <v>80</v>
      </c>
      <c r="I167" s="248"/>
      <c r="J167" s="249">
        <f>ROUND(I167*H167,2)</f>
        <v>0</v>
      </c>
      <c r="K167" s="245" t="s">
        <v>23</v>
      </c>
      <c r="L167" s="250"/>
      <c r="M167" s="251" t="s">
        <v>23</v>
      </c>
      <c r="N167" s="252" t="s">
        <v>45</v>
      </c>
      <c r="O167" s="47"/>
      <c r="P167" s="240">
        <f>O167*H167</f>
        <v>0</v>
      </c>
      <c r="Q167" s="240">
        <v>0</v>
      </c>
      <c r="R167" s="240">
        <f>Q167*H167</f>
        <v>0</v>
      </c>
      <c r="S167" s="240">
        <v>0</v>
      </c>
      <c r="T167" s="241">
        <f>S167*H167</f>
        <v>0</v>
      </c>
      <c r="AR167" s="24" t="s">
        <v>147</v>
      </c>
      <c r="AT167" s="24" t="s">
        <v>144</v>
      </c>
      <c r="AU167" s="24" t="s">
        <v>83</v>
      </c>
      <c r="AY167" s="24" t="s">
        <v>132</v>
      </c>
      <c r="BE167" s="242">
        <f>IF(N167="základní",J167,0)</f>
        <v>0</v>
      </c>
      <c r="BF167" s="242">
        <f>IF(N167="snížená",J167,0)</f>
        <v>0</v>
      </c>
      <c r="BG167" s="242">
        <f>IF(N167="zákl. přenesená",J167,0)</f>
        <v>0</v>
      </c>
      <c r="BH167" s="242">
        <f>IF(N167="sníž. přenesená",J167,0)</f>
        <v>0</v>
      </c>
      <c r="BI167" s="242">
        <f>IF(N167="nulová",J167,0)</f>
        <v>0</v>
      </c>
      <c r="BJ167" s="24" t="s">
        <v>81</v>
      </c>
      <c r="BK167" s="242">
        <f>ROUND(I167*H167,2)</f>
        <v>0</v>
      </c>
      <c r="BL167" s="24" t="s">
        <v>141</v>
      </c>
      <c r="BM167" s="24" t="s">
        <v>398</v>
      </c>
    </row>
    <row r="168" s="1" customFormat="1" ht="16.5" customHeight="1">
      <c r="B168" s="46"/>
      <c r="C168" s="243" t="s">
        <v>399</v>
      </c>
      <c r="D168" s="243" t="s">
        <v>144</v>
      </c>
      <c r="E168" s="244" t="s">
        <v>400</v>
      </c>
      <c r="F168" s="245" t="s">
        <v>401</v>
      </c>
      <c r="G168" s="246" t="s">
        <v>144</v>
      </c>
      <c r="H168" s="247">
        <v>60</v>
      </c>
      <c r="I168" s="248"/>
      <c r="J168" s="249">
        <f>ROUND(I168*H168,2)</f>
        <v>0</v>
      </c>
      <c r="K168" s="245" t="s">
        <v>23</v>
      </c>
      <c r="L168" s="250"/>
      <c r="M168" s="251" t="s">
        <v>23</v>
      </c>
      <c r="N168" s="252" t="s">
        <v>45</v>
      </c>
      <c r="O168" s="47"/>
      <c r="P168" s="240">
        <f>O168*H168</f>
        <v>0</v>
      </c>
      <c r="Q168" s="240">
        <v>0</v>
      </c>
      <c r="R168" s="240">
        <f>Q168*H168</f>
        <v>0</v>
      </c>
      <c r="S168" s="240">
        <v>0</v>
      </c>
      <c r="T168" s="241">
        <f>S168*H168</f>
        <v>0</v>
      </c>
      <c r="AR168" s="24" t="s">
        <v>147</v>
      </c>
      <c r="AT168" s="24" t="s">
        <v>144</v>
      </c>
      <c r="AU168" s="24" t="s">
        <v>83</v>
      </c>
      <c r="AY168" s="24" t="s">
        <v>132</v>
      </c>
      <c r="BE168" s="242">
        <f>IF(N168="základní",J168,0)</f>
        <v>0</v>
      </c>
      <c r="BF168" s="242">
        <f>IF(N168="snížená",J168,0)</f>
        <v>0</v>
      </c>
      <c r="BG168" s="242">
        <f>IF(N168="zákl. přenesená",J168,0)</f>
        <v>0</v>
      </c>
      <c r="BH168" s="242">
        <f>IF(N168="sníž. přenesená",J168,0)</f>
        <v>0</v>
      </c>
      <c r="BI168" s="242">
        <f>IF(N168="nulová",J168,0)</f>
        <v>0</v>
      </c>
      <c r="BJ168" s="24" t="s">
        <v>81</v>
      </c>
      <c r="BK168" s="242">
        <f>ROUND(I168*H168,2)</f>
        <v>0</v>
      </c>
      <c r="BL168" s="24" t="s">
        <v>141</v>
      </c>
      <c r="BM168" s="24" t="s">
        <v>402</v>
      </c>
    </row>
    <row r="169" s="11" customFormat="1" ht="29.88" customHeight="1">
      <c r="B169" s="215"/>
      <c r="C169" s="216"/>
      <c r="D169" s="217" t="s">
        <v>73</v>
      </c>
      <c r="E169" s="229" t="s">
        <v>403</v>
      </c>
      <c r="F169" s="229" t="s">
        <v>404</v>
      </c>
      <c r="G169" s="216"/>
      <c r="H169" s="216"/>
      <c r="I169" s="219"/>
      <c r="J169" s="230">
        <f>BK169</f>
        <v>0</v>
      </c>
      <c r="K169" s="216"/>
      <c r="L169" s="221"/>
      <c r="M169" s="222"/>
      <c r="N169" s="223"/>
      <c r="O169" s="223"/>
      <c r="P169" s="224">
        <f>SUM(P170:P171)</f>
        <v>0</v>
      </c>
      <c r="Q169" s="223"/>
      <c r="R169" s="224">
        <f>SUM(R170:R171)</f>
        <v>0</v>
      </c>
      <c r="S169" s="223"/>
      <c r="T169" s="225">
        <f>SUM(T170:T171)</f>
        <v>0</v>
      </c>
      <c r="AR169" s="226" t="s">
        <v>83</v>
      </c>
      <c r="AT169" s="227" t="s">
        <v>73</v>
      </c>
      <c r="AU169" s="227" t="s">
        <v>81</v>
      </c>
      <c r="AY169" s="226" t="s">
        <v>132</v>
      </c>
      <c r="BK169" s="228">
        <f>SUM(BK170:BK171)</f>
        <v>0</v>
      </c>
    </row>
    <row r="170" s="1" customFormat="1" ht="25.5" customHeight="1">
      <c r="B170" s="46"/>
      <c r="C170" s="231" t="s">
        <v>405</v>
      </c>
      <c r="D170" s="231" t="s">
        <v>136</v>
      </c>
      <c r="E170" s="232" t="s">
        <v>406</v>
      </c>
      <c r="F170" s="233" t="s">
        <v>407</v>
      </c>
      <c r="G170" s="234" t="s">
        <v>225</v>
      </c>
      <c r="H170" s="235">
        <v>40</v>
      </c>
      <c r="I170" s="236"/>
      <c r="J170" s="237">
        <f>ROUND(I170*H170,2)</f>
        <v>0</v>
      </c>
      <c r="K170" s="233" t="s">
        <v>140</v>
      </c>
      <c r="L170" s="72"/>
      <c r="M170" s="238" t="s">
        <v>23</v>
      </c>
      <c r="N170" s="239" t="s">
        <v>45</v>
      </c>
      <c r="O170" s="47"/>
      <c r="P170" s="240">
        <f>O170*H170</f>
        <v>0</v>
      </c>
      <c r="Q170" s="240">
        <v>0</v>
      </c>
      <c r="R170" s="240">
        <f>Q170*H170</f>
        <v>0</v>
      </c>
      <c r="S170" s="240">
        <v>0</v>
      </c>
      <c r="T170" s="241">
        <f>S170*H170</f>
        <v>0</v>
      </c>
      <c r="AR170" s="24" t="s">
        <v>141</v>
      </c>
      <c r="AT170" s="24" t="s">
        <v>136</v>
      </c>
      <c r="AU170" s="24" t="s">
        <v>83</v>
      </c>
      <c r="AY170" s="24" t="s">
        <v>132</v>
      </c>
      <c r="BE170" s="242">
        <f>IF(N170="základní",J170,0)</f>
        <v>0</v>
      </c>
      <c r="BF170" s="242">
        <f>IF(N170="snížená",J170,0)</f>
        <v>0</v>
      </c>
      <c r="BG170" s="242">
        <f>IF(N170="zákl. přenesená",J170,0)</f>
        <v>0</v>
      </c>
      <c r="BH170" s="242">
        <f>IF(N170="sníž. přenesená",J170,0)</f>
        <v>0</v>
      </c>
      <c r="BI170" s="242">
        <f>IF(N170="nulová",J170,0)</f>
        <v>0</v>
      </c>
      <c r="BJ170" s="24" t="s">
        <v>81</v>
      </c>
      <c r="BK170" s="242">
        <f>ROUND(I170*H170,2)</f>
        <v>0</v>
      </c>
      <c r="BL170" s="24" t="s">
        <v>141</v>
      </c>
      <c r="BM170" s="24" t="s">
        <v>408</v>
      </c>
    </row>
    <row r="171" s="1" customFormat="1" ht="25.5" customHeight="1">
      <c r="B171" s="46"/>
      <c r="C171" s="231" t="s">
        <v>409</v>
      </c>
      <c r="D171" s="231" t="s">
        <v>136</v>
      </c>
      <c r="E171" s="232" t="s">
        <v>410</v>
      </c>
      <c r="F171" s="233" t="s">
        <v>411</v>
      </c>
      <c r="G171" s="234" t="s">
        <v>225</v>
      </c>
      <c r="H171" s="235">
        <v>4</v>
      </c>
      <c r="I171" s="236"/>
      <c r="J171" s="237">
        <f>ROUND(I171*H171,2)</f>
        <v>0</v>
      </c>
      <c r="K171" s="233" t="s">
        <v>140</v>
      </c>
      <c r="L171" s="72"/>
      <c r="M171" s="238" t="s">
        <v>23</v>
      </c>
      <c r="N171" s="239" t="s">
        <v>45</v>
      </c>
      <c r="O171" s="47"/>
      <c r="P171" s="240">
        <f>O171*H171</f>
        <v>0</v>
      </c>
      <c r="Q171" s="240">
        <v>0</v>
      </c>
      <c r="R171" s="240">
        <f>Q171*H171</f>
        <v>0</v>
      </c>
      <c r="S171" s="240">
        <v>0</v>
      </c>
      <c r="T171" s="241">
        <f>S171*H171</f>
        <v>0</v>
      </c>
      <c r="AR171" s="24" t="s">
        <v>141</v>
      </c>
      <c r="AT171" s="24" t="s">
        <v>136</v>
      </c>
      <c r="AU171" s="24" t="s">
        <v>83</v>
      </c>
      <c r="AY171" s="24" t="s">
        <v>132</v>
      </c>
      <c r="BE171" s="242">
        <f>IF(N171="základní",J171,0)</f>
        <v>0</v>
      </c>
      <c r="BF171" s="242">
        <f>IF(N171="snížená",J171,0)</f>
        <v>0</v>
      </c>
      <c r="BG171" s="242">
        <f>IF(N171="zákl. přenesená",J171,0)</f>
        <v>0</v>
      </c>
      <c r="BH171" s="242">
        <f>IF(N171="sníž. přenesená",J171,0)</f>
        <v>0</v>
      </c>
      <c r="BI171" s="242">
        <f>IF(N171="nulová",J171,0)</f>
        <v>0</v>
      </c>
      <c r="BJ171" s="24" t="s">
        <v>81</v>
      </c>
      <c r="BK171" s="242">
        <f>ROUND(I171*H171,2)</f>
        <v>0</v>
      </c>
      <c r="BL171" s="24" t="s">
        <v>141</v>
      </c>
      <c r="BM171" s="24" t="s">
        <v>412</v>
      </c>
    </row>
    <row r="172" s="11" customFormat="1" ht="29.88" customHeight="1">
      <c r="B172" s="215"/>
      <c r="C172" s="216"/>
      <c r="D172" s="217" t="s">
        <v>73</v>
      </c>
      <c r="E172" s="229" t="s">
        <v>413</v>
      </c>
      <c r="F172" s="229" t="s">
        <v>414</v>
      </c>
      <c r="G172" s="216"/>
      <c r="H172" s="216"/>
      <c r="I172" s="219"/>
      <c r="J172" s="230">
        <f>BK172</f>
        <v>0</v>
      </c>
      <c r="K172" s="216"/>
      <c r="L172" s="221"/>
      <c r="M172" s="222"/>
      <c r="N172" s="223"/>
      <c r="O172" s="223"/>
      <c r="P172" s="224">
        <f>SUM(P173:P186)</f>
        <v>0</v>
      </c>
      <c r="Q172" s="223"/>
      <c r="R172" s="224">
        <f>SUM(R173:R186)</f>
        <v>0.00036000000000000002</v>
      </c>
      <c r="S172" s="223"/>
      <c r="T172" s="225">
        <f>SUM(T173:T186)</f>
        <v>0</v>
      </c>
      <c r="AR172" s="226" t="s">
        <v>83</v>
      </c>
      <c r="AT172" s="227" t="s">
        <v>73</v>
      </c>
      <c r="AU172" s="227" t="s">
        <v>81</v>
      </c>
      <c r="AY172" s="226" t="s">
        <v>132</v>
      </c>
      <c r="BK172" s="228">
        <f>SUM(BK173:BK186)</f>
        <v>0</v>
      </c>
    </row>
    <row r="173" s="1" customFormat="1" ht="25.5" customHeight="1">
      <c r="B173" s="46"/>
      <c r="C173" s="231" t="s">
        <v>415</v>
      </c>
      <c r="D173" s="231" t="s">
        <v>136</v>
      </c>
      <c r="E173" s="232" t="s">
        <v>416</v>
      </c>
      <c r="F173" s="233" t="s">
        <v>417</v>
      </c>
      <c r="G173" s="234" t="s">
        <v>225</v>
      </c>
      <c r="H173" s="235">
        <v>2</v>
      </c>
      <c r="I173" s="236"/>
      <c r="J173" s="237">
        <f>ROUND(I173*H173,2)</f>
        <v>0</v>
      </c>
      <c r="K173" s="233" t="s">
        <v>140</v>
      </c>
      <c r="L173" s="72"/>
      <c r="M173" s="238" t="s">
        <v>23</v>
      </c>
      <c r="N173" s="239" t="s">
        <v>45</v>
      </c>
      <c r="O173" s="47"/>
      <c r="P173" s="240">
        <f>O173*H173</f>
        <v>0</v>
      </c>
      <c r="Q173" s="240">
        <v>0</v>
      </c>
      <c r="R173" s="240">
        <f>Q173*H173</f>
        <v>0</v>
      </c>
      <c r="S173" s="240">
        <v>0</v>
      </c>
      <c r="T173" s="241">
        <f>S173*H173</f>
        <v>0</v>
      </c>
      <c r="AR173" s="24" t="s">
        <v>141</v>
      </c>
      <c r="AT173" s="24" t="s">
        <v>136</v>
      </c>
      <c r="AU173" s="24" t="s">
        <v>83</v>
      </c>
      <c r="AY173" s="24" t="s">
        <v>132</v>
      </c>
      <c r="BE173" s="242">
        <f>IF(N173="základní",J173,0)</f>
        <v>0</v>
      </c>
      <c r="BF173" s="242">
        <f>IF(N173="snížená",J173,0)</f>
        <v>0</v>
      </c>
      <c r="BG173" s="242">
        <f>IF(N173="zákl. přenesená",J173,0)</f>
        <v>0</v>
      </c>
      <c r="BH173" s="242">
        <f>IF(N173="sníž. přenesená",J173,0)</f>
        <v>0</v>
      </c>
      <c r="BI173" s="242">
        <f>IF(N173="nulová",J173,0)</f>
        <v>0</v>
      </c>
      <c r="BJ173" s="24" t="s">
        <v>81</v>
      </c>
      <c r="BK173" s="242">
        <f>ROUND(I173*H173,2)</f>
        <v>0</v>
      </c>
      <c r="BL173" s="24" t="s">
        <v>141</v>
      </c>
      <c r="BM173" s="24" t="s">
        <v>418</v>
      </c>
    </row>
    <row r="174" s="1" customFormat="1" ht="25.5" customHeight="1">
      <c r="B174" s="46"/>
      <c r="C174" s="243" t="s">
        <v>419</v>
      </c>
      <c r="D174" s="243" t="s">
        <v>144</v>
      </c>
      <c r="E174" s="244" t="s">
        <v>420</v>
      </c>
      <c r="F174" s="245" t="s">
        <v>421</v>
      </c>
      <c r="G174" s="246" t="s">
        <v>200</v>
      </c>
      <c r="H174" s="247">
        <v>2</v>
      </c>
      <c r="I174" s="248"/>
      <c r="J174" s="249">
        <f>ROUND(I174*H174,2)</f>
        <v>0</v>
      </c>
      <c r="K174" s="245" t="s">
        <v>23</v>
      </c>
      <c r="L174" s="250"/>
      <c r="M174" s="251" t="s">
        <v>23</v>
      </c>
      <c r="N174" s="252" t="s">
        <v>45</v>
      </c>
      <c r="O174" s="47"/>
      <c r="P174" s="240">
        <f>O174*H174</f>
        <v>0</v>
      </c>
      <c r="Q174" s="240">
        <v>0</v>
      </c>
      <c r="R174" s="240">
        <f>Q174*H174</f>
        <v>0</v>
      </c>
      <c r="S174" s="240">
        <v>0</v>
      </c>
      <c r="T174" s="241">
        <f>S174*H174</f>
        <v>0</v>
      </c>
      <c r="AR174" s="24" t="s">
        <v>147</v>
      </c>
      <c r="AT174" s="24" t="s">
        <v>144</v>
      </c>
      <c r="AU174" s="24" t="s">
        <v>83</v>
      </c>
      <c r="AY174" s="24" t="s">
        <v>132</v>
      </c>
      <c r="BE174" s="242">
        <f>IF(N174="základní",J174,0)</f>
        <v>0</v>
      </c>
      <c r="BF174" s="242">
        <f>IF(N174="snížená",J174,0)</f>
        <v>0</v>
      </c>
      <c r="BG174" s="242">
        <f>IF(N174="zákl. přenesená",J174,0)</f>
        <v>0</v>
      </c>
      <c r="BH174" s="242">
        <f>IF(N174="sníž. přenesená",J174,0)</f>
        <v>0</v>
      </c>
      <c r="BI174" s="242">
        <f>IF(N174="nulová",J174,0)</f>
        <v>0</v>
      </c>
      <c r="BJ174" s="24" t="s">
        <v>81</v>
      </c>
      <c r="BK174" s="242">
        <f>ROUND(I174*H174,2)</f>
        <v>0</v>
      </c>
      <c r="BL174" s="24" t="s">
        <v>141</v>
      </c>
      <c r="BM174" s="24" t="s">
        <v>422</v>
      </c>
    </row>
    <row r="175" s="1" customFormat="1" ht="38.25" customHeight="1">
      <c r="B175" s="46"/>
      <c r="C175" s="231" t="s">
        <v>423</v>
      </c>
      <c r="D175" s="231" t="s">
        <v>136</v>
      </c>
      <c r="E175" s="232" t="s">
        <v>424</v>
      </c>
      <c r="F175" s="233" t="s">
        <v>425</v>
      </c>
      <c r="G175" s="234" t="s">
        <v>225</v>
      </c>
      <c r="H175" s="235">
        <v>2</v>
      </c>
      <c r="I175" s="236"/>
      <c r="J175" s="237">
        <f>ROUND(I175*H175,2)</f>
        <v>0</v>
      </c>
      <c r="K175" s="233" t="s">
        <v>140</v>
      </c>
      <c r="L175" s="72"/>
      <c r="M175" s="238" t="s">
        <v>23</v>
      </c>
      <c r="N175" s="239" t="s">
        <v>45</v>
      </c>
      <c r="O175" s="47"/>
      <c r="P175" s="240">
        <f>O175*H175</f>
        <v>0</v>
      </c>
      <c r="Q175" s="240">
        <v>0</v>
      </c>
      <c r="R175" s="240">
        <f>Q175*H175</f>
        <v>0</v>
      </c>
      <c r="S175" s="240">
        <v>0</v>
      </c>
      <c r="T175" s="241">
        <f>S175*H175</f>
        <v>0</v>
      </c>
      <c r="AR175" s="24" t="s">
        <v>141</v>
      </c>
      <c r="AT175" s="24" t="s">
        <v>136</v>
      </c>
      <c r="AU175" s="24" t="s">
        <v>83</v>
      </c>
      <c r="AY175" s="24" t="s">
        <v>132</v>
      </c>
      <c r="BE175" s="242">
        <f>IF(N175="základní",J175,0)</f>
        <v>0</v>
      </c>
      <c r="BF175" s="242">
        <f>IF(N175="snížená",J175,0)</f>
        <v>0</v>
      </c>
      <c r="BG175" s="242">
        <f>IF(N175="zákl. přenesená",J175,0)</f>
        <v>0</v>
      </c>
      <c r="BH175" s="242">
        <f>IF(N175="sníž. přenesená",J175,0)</f>
        <v>0</v>
      </c>
      <c r="BI175" s="242">
        <f>IF(N175="nulová",J175,0)</f>
        <v>0</v>
      </c>
      <c r="BJ175" s="24" t="s">
        <v>81</v>
      </c>
      <c r="BK175" s="242">
        <f>ROUND(I175*H175,2)</f>
        <v>0</v>
      </c>
      <c r="BL175" s="24" t="s">
        <v>141</v>
      </c>
      <c r="BM175" s="24" t="s">
        <v>426</v>
      </c>
    </row>
    <row r="176" s="1" customFormat="1" ht="25.5" customHeight="1">
      <c r="B176" s="46"/>
      <c r="C176" s="243" t="s">
        <v>427</v>
      </c>
      <c r="D176" s="243" t="s">
        <v>144</v>
      </c>
      <c r="E176" s="244" t="s">
        <v>428</v>
      </c>
      <c r="F176" s="245" t="s">
        <v>429</v>
      </c>
      <c r="G176" s="246" t="s">
        <v>200</v>
      </c>
      <c r="H176" s="247">
        <v>2</v>
      </c>
      <c r="I176" s="248"/>
      <c r="J176" s="249">
        <f>ROUND(I176*H176,2)</f>
        <v>0</v>
      </c>
      <c r="K176" s="245" t="s">
        <v>23</v>
      </c>
      <c r="L176" s="250"/>
      <c r="M176" s="251" t="s">
        <v>23</v>
      </c>
      <c r="N176" s="252" t="s">
        <v>45</v>
      </c>
      <c r="O176" s="47"/>
      <c r="P176" s="240">
        <f>O176*H176</f>
        <v>0</v>
      </c>
      <c r="Q176" s="240">
        <v>0</v>
      </c>
      <c r="R176" s="240">
        <f>Q176*H176</f>
        <v>0</v>
      </c>
      <c r="S176" s="240">
        <v>0</v>
      </c>
      <c r="T176" s="241">
        <f>S176*H176</f>
        <v>0</v>
      </c>
      <c r="AR176" s="24" t="s">
        <v>147</v>
      </c>
      <c r="AT176" s="24" t="s">
        <v>144</v>
      </c>
      <c r="AU176" s="24" t="s">
        <v>83</v>
      </c>
      <c r="AY176" s="24" t="s">
        <v>132</v>
      </c>
      <c r="BE176" s="242">
        <f>IF(N176="základní",J176,0)</f>
        <v>0</v>
      </c>
      <c r="BF176" s="242">
        <f>IF(N176="snížená",J176,0)</f>
        <v>0</v>
      </c>
      <c r="BG176" s="242">
        <f>IF(N176="zákl. přenesená",J176,0)</f>
        <v>0</v>
      </c>
      <c r="BH176" s="242">
        <f>IF(N176="sníž. přenesená",J176,0)</f>
        <v>0</v>
      </c>
      <c r="BI176" s="242">
        <f>IF(N176="nulová",J176,0)</f>
        <v>0</v>
      </c>
      <c r="BJ176" s="24" t="s">
        <v>81</v>
      </c>
      <c r="BK176" s="242">
        <f>ROUND(I176*H176,2)</f>
        <v>0</v>
      </c>
      <c r="BL176" s="24" t="s">
        <v>141</v>
      </c>
      <c r="BM176" s="24" t="s">
        <v>430</v>
      </c>
    </row>
    <row r="177" s="1" customFormat="1" ht="25.5" customHeight="1">
      <c r="B177" s="46"/>
      <c r="C177" s="231" t="s">
        <v>431</v>
      </c>
      <c r="D177" s="231" t="s">
        <v>136</v>
      </c>
      <c r="E177" s="232" t="s">
        <v>432</v>
      </c>
      <c r="F177" s="233" t="s">
        <v>433</v>
      </c>
      <c r="G177" s="234" t="s">
        <v>225</v>
      </c>
      <c r="H177" s="235">
        <v>2</v>
      </c>
      <c r="I177" s="236"/>
      <c r="J177" s="237">
        <f>ROUND(I177*H177,2)</f>
        <v>0</v>
      </c>
      <c r="K177" s="233" t="s">
        <v>140</v>
      </c>
      <c r="L177" s="72"/>
      <c r="M177" s="238" t="s">
        <v>23</v>
      </c>
      <c r="N177" s="239" t="s">
        <v>45</v>
      </c>
      <c r="O177" s="47"/>
      <c r="P177" s="240">
        <f>O177*H177</f>
        <v>0</v>
      </c>
      <c r="Q177" s="240">
        <v>0</v>
      </c>
      <c r="R177" s="240">
        <f>Q177*H177</f>
        <v>0</v>
      </c>
      <c r="S177" s="240">
        <v>0</v>
      </c>
      <c r="T177" s="241">
        <f>S177*H177</f>
        <v>0</v>
      </c>
      <c r="AR177" s="24" t="s">
        <v>141</v>
      </c>
      <c r="AT177" s="24" t="s">
        <v>136</v>
      </c>
      <c r="AU177" s="24" t="s">
        <v>83</v>
      </c>
      <c r="AY177" s="24" t="s">
        <v>132</v>
      </c>
      <c r="BE177" s="242">
        <f>IF(N177="základní",J177,0)</f>
        <v>0</v>
      </c>
      <c r="BF177" s="242">
        <f>IF(N177="snížená",J177,0)</f>
        <v>0</v>
      </c>
      <c r="BG177" s="242">
        <f>IF(N177="zákl. přenesená",J177,0)</f>
        <v>0</v>
      </c>
      <c r="BH177" s="242">
        <f>IF(N177="sníž. přenesená",J177,0)</f>
        <v>0</v>
      </c>
      <c r="BI177" s="242">
        <f>IF(N177="nulová",J177,0)</f>
        <v>0</v>
      </c>
      <c r="BJ177" s="24" t="s">
        <v>81</v>
      </c>
      <c r="BK177" s="242">
        <f>ROUND(I177*H177,2)</f>
        <v>0</v>
      </c>
      <c r="BL177" s="24" t="s">
        <v>141</v>
      </c>
      <c r="BM177" s="24" t="s">
        <v>434</v>
      </c>
    </row>
    <row r="178" s="1" customFormat="1" ht="25.5" customHeight="1">
      <c r="B178" s="46"/>
      <c r="C178" s="243" t="s">
        <v>435</v>
      </c>
      <c r="D178" s="243" t="s">
        <v>144</v>
      </c>
      <c r="E178" s="244" t="s">
        <v>436</v>
      </c>
      <c r="F178" s="245" t="s">
        <v>437</v>
      </c>
      <c r="G178" s="246" t="s">
        <v>200</v>
      </c>
      <c r="H178" s="247">
        <v>2</v>
      </c>
      <c r="I178" s="248"/>
      <c r="J178" s="249">
        <f>ROUND(I178*H178,2)</f>
        <v>0</v>
      </c>
      <c r="K178" s="245" t="s">
        <v>23</v>
      </c>
      <c r="L178" s="250"/>
      <c r="M178" s="251" t="s">
        <v>23</v>
      </c>
      <c r="N178" s="252" t="s">
        <v>45</v>
      </c>
      <c r="O178" s="47"/>
      <c r="P178" s="240">
        <f>O178*H178</f>
        <v>0</v>
      </c>
      <c r="Q178" s="240">
        <v>0</v>
      </c>
      <c r="R178" s="240">
        <f>Q178*H178</f>
        <v>0</v>
      </c>
      <c r="S178" s="240">
        <v>0</v>
      </c>
      <c r="T178" s="241">
        <f>S178*H178</f>
        <v>0</v>
      </c>
      <c r="AR178" s="24" t="s">
        <v>147</v>
      </c>
      <c r="AT178" s="24" t="s">
        <v>144</v>
      </c>
      <c r="AU178" s="24" t="s">
        <v>83</v>
      </c>
      <c r="AY178" s="24" t="s">
        <v>132</v>
      </c>
      <c r="BE178" s="242">
        <f>IF(N178="základní",J178,0)</f>
        <v>0</v>
      </c>
      <c r="BF178" s="242">
        <f>IF(N178="snížená",J178,0)</f>
        <v>0</v>
      </c>
      <c r="BG178" s="242">
        <f>IF(N178="zákl. přenesená",J178,0)</f>
        <v>0</v>
      </c>
      <c r="BH178" s="242">
        <f>IF(N178="sníž. přenesená",J178,0)</f>
        <v>0</v>
      </c>
      <c r="BI178" s="242">
        <f>IF(N178="nulová",J178,0)</f>
        <v>0</v>
      </c>
      <c r="BJ178" s="24" t="s">
        <v>81</v>
      </c>
      <c r="BK178" s="242">
        <f>ROUND(I178*H178,2)</f>
        <v>0</v>
      </c>
      <c r="BL178" s="24" t="s">
        <v>141</v>
      </c>
      <c r="BM178" s="24" t="s">
        <v>438</v>
      </c>
    </row>
    <row r="179" s="1" customFormat="1" ht="25.5" customHeight="1">
      <c r="B179" s="46"/>
      <c r="C179" s="231" t="s">
        <v>439</v>
      </c>
      <c r="D179" s="231" t="s">
        <v>136</v>
      </c>
      <c r="E179" s="232" t="s">
        <v>440</v>
      </c>
      <c r="F179" s="233" t="s">
        <v>441</v>
      </c>
      <c r="G179" s="234" t="s">
        <v>225</v>
      </c>
      <c r="H179" s="235">
        <v>1</v>
      </c>
      <c r="I179" s="236"/>
      <c r="J179" s="237">
        <f>ROUND(I179*H179,2)</f>
        <v>0</v>
      </c>
      <c r="K179" s="233" t="s">
        <v>140</v>
      </c>
      <c r="L179" s="72"/>
      <c r="M179" s="238" t="s">
        <v>23</v>
      </c>
      <c r="N179" s="239" t="s">
        <v>45</v>
      </c>
      <c r="O179" s="47"/>
      <c r="P179" s="240">
        <f>O179*H179</f>
        <v>0</v>
      </c>
      <c r="Q179" s="240">
        <v>0</v>
      </c>
      <c r="R179" s="240">
        <f>Q179*H179</f>
        <v>0</v>
      </c>
      <c r="S179" s="240">
        <v>0</v>
      </c>
      <c r="T179" s="241">
        <f>S179*H179</f>
        <v>0</v>
      </c>
      <c r="AR179" s="24" t="s">
        <v>141</v>
      </c>
      <c r="AT179" s="24" t="s">
        <v>136</v>
      </c>
      <c r="AU179" s="24" t="s">
        <v>83</v>
      </c>
      <c r="AY179" s="24" t="s">
        <v>132</v>
      </c>
      <c r="BE179" s="242">
        <f>IF(N179="základní",J179,0)</f>
        <v>0</v>
      </c>
      <c r="BF179" s="242">
        <f>IF(N179="snížená",J179,0)</f>
        <v>0</v>
      </c>
      <c r="BG179" s="242">
        <f>IF(N179="zákl. přenesená",J179,0)</f>
        <v>0</v>
      </c>
      <c r="BH179" s="242">
        <f>IF(N179="sníž. přenesená",J179,0)</f>
        <v>0</v>
      </c>
      <c r="BI179" s="242">
        <f>IF(N179="nulová",J179,0)</f>
        <v>0</v>
      </c>
      <c r="BJ179" s="24" t="s">
        <v>81</v>
      </c>
      <c r="BK179" s="242">
        <f>ROUND(I179*H179,2)</f>
        <v>0</v>
      </c>
      <c r="BL179" s="24" t="s">
        <v>141</v>
      </c>
      <c r="BM179" s="24" t="s">
        <v>442</v>
      </c>
    </row>
    <row r="180" s="1" customFormat="1" ht="16.5" customHeight="1">
      <c r="B180" s="46"/>
      <c r="C180" s="243" t="s">
        <v>443</v>
      </c>
      <c r="D180" s="243" t="s">
        <v>144</v>
      </c>
      <c r="E180" s="244" t="s">
        <v>444</v>
      </c>
      <c r="F180" s="245" t="s">
        <v>445</v>
      </c>
      <c r="G180" s="246" t="s">
        <v>225</v>
      </c>
      <c r="H180" s="247">
        <v>1</v>
      </c>
      <c r="I180" s="248"/>
      <c r="J180" s="249">
        <f>ROUND(I180*H180,2)</f>
        <v>0</v>
      </c>
      <c r="K180" s="245" t="s">
        <v>23</v>
      </c>
      <c r="L180" s="250"/>
      <c r="M180" s="251" t="s">
        <v>23</v>
      </c>
      <c r="N180" s="252" t="s">
        <v>45</v>
      </c>
      <c r="O180" s="47"/>
      <c r="P180" s="240">
        <f>O180*H180</f>
        <v>0</v>
      </c>
      <c r="Q180" s="240">
        <v>6.0000000000000002E-05</v>
      </c>
      <c r="R180" s="240">
        <f>Q180*H180</f>
        <v>6.0000000000000002E-05</v>
      </c>
      <c r="S180" s="240">
        <v>0</v>
      </c>
      <c r="T180" s="241">
        <f>S180*H180</f>
        <v>0</v>
      </c>
      <c r="AR180" s="24" t="s">
        <v>147</v>
      </c>
      <c r="AT180" s="24" t="s">
        <v>144</v>
      </c>
      <c r="AU180" s="24" t="s">
        <v>83</v>
      </c>
      <c r="AY180" s="24" t="s">
        <v>132</v>
      </c>
      <c r="BE180" s="242">
        <f>IF(N180="základní",J180,0)</f>
        <v>0</v>
      </c>
      <c r="BF180" s="242">
        <f>IF(N180="snížená",J180,0)</f>
        <v>0</v>
      </c>
      <c r="BG180" s="242">
        <f>IF(N180="zákl. přenesená",J180,0)</f>
        <v>0</v>
      </c>
      <c r="BH180" s="242">
        <f>IF(N180="sníž. přenesená",J180,0)</f>
        <v>0</v>
      </c>
      <c r="BI180" s="242">
        <f>IF(N180="nulová",J180,0)</f>
        <v>0</v>
      </c>
      <c r="BJ180" s="24" t="s">
        <v>81</v>
      </c>
      <c r="BK180" s="242">
        <f>ROUND(I180*H180,2)</f>
        <v>0</v>
      </c>
      <c r="BL180" s="24" t="s">
        <v>141</v>
      </c>
      <c r="BM180" s="24" t="s">
        <v>446</v>
      </c>
    </row>
    <row r="181" s="1" customFormat="1" ht="38.25" customHeight="1">
      <c r="B181" s="46"/>
      <c r="C181" s="231" t="s">
        <v>447</v>
      </c>
      <c r="D181" s="231" t="s">
        <v>136</v>
      </c>
      <c r="E181" s="232" t="s">
        <v>448</v>
      </c>
      <c r="F181" s="233" t="s">
        <v>449</v>
      </c>
      <c r="G181" s="234" t="s">
        <v>225</v>
      </c>
      <c r="H181" s="235">
        <v>10</v>
      </c>
      <c r="I181" s="236"/>
      <c r="J181" s="237">
        <f>ROUND(I181*H181,2)</f>
        <v>0</v>
      </c>
      <c r="K181" s="233" t="s">
        <v>140</v>
      </c>
      <c r="L181" s="72"/>
      <c r="M181" s="238" t="s">
        <v>23</v>
      </c>
      <c r="N181" s="239" t="s">
        <v>45</v>
      </c>
      <c r="O181" s="47"/>
      <c r="P181" s="240">
        <f>O181*H181</f>
        <v>0</v>
      </c>
      <c r="Q181" s="240">
        <v>0</v>
      </c>
      <c r="R181" s="240">
        <f>Q181*H181</f>
        <v>0</v>
      </c>
      <c r="S181" s="240">
        <v>0</v>
      </c>
      <c r="T181" s="241">
        <f>S181*H181</f>
        <v>0</v>
      </c>
      <c r="AR181" s="24" t="s">
        <v>141</v>
      </c>
      <c r="AT181" s="24" t="s">
        <v>136</v>
      </c>
      <c r="AU181" s="24" t="s">
        <v>83</v>
      </c>
      <c r="AY181" s="24" t="s">
        <v>132</v>
      </c>
      <c r="BE181" s="242">
        <f>IF(N181="základní",J181,0)</f>
        <v>0</v>
      </c>
      <c r="BF181" s="242">
        <f>IF(N181="snížená",J181,0)</f>
        <v>0</v>
      </c>
      <c r="BG181" s="242">
        <f>IF(N181="zákl. přenesená",J181,0)</f>
        <v>0</v>
      </c>
      <c r="BH181" s="242">
        <f>IF(N181="sníž. přenesená",J181,0)</f>
        <v>0</v>
      </c>
      <c r="BI181" s="242">
        <f>IF(N181="nulová",J181,0)</f>
        <v>0</v>
      </c>
      <c r="BJ181" s="24" t="s">
        <v>81</v>
      </c>
      <c r="BK181" s="242">
        <f>ROUND(I181*H181,2)</f>
        <v>0</v>
      </c>
      <c r="BL181" s="24" t="s">
        <v>141</v>
      </c>
      <c r="BM181" s="24" t="s">
        <v>450</v>
      </c>
    </row>
    <row r="182" s="1" customFormat="1" ht="25.5" customHeight="1">
      <c r="B182" s="46"/>
      <c r="C182" s="243" t="s">
        <v>451</v>
      </c>
      <c r="D182" s="243" t="s">
        <v>144</v>
      </c>
      <c r="E182" s="244" t="s">
        <v>452</v>
      </c>
      <c r="F182" s="245" t="s">
        <v>453</v>
      </c>
      <c r="G182" s="246" t="s">
        <v>200</v>
      </c>
      <c r="H182" s="247">
        <v>5</v>
      </c>
      <c r="I182" s="248"/>
      <c r="J182" s="249">
        <f>ROUND(I182*H182,2)</f>
        <v>0</v>
      </c>
      <c r="K182" s="245" t="s">
        <v>23</v>
      </c>
      <c r="L182" s="250"/>
      <c r="M182" s="251" t="s">
        <v>23</v>
      </c>
      <c r="N182" s="252" t="s">
        <v>45</v>
      </c>
      <c r="O182" s="47"/>
      <c r="P182" s="240">
        <f>O182*H182</f>
        <v>0</v>
      </c>
      <c r="Q182" s="240">
        <v>0</v>
      </c>
      <c r="R182" s="240">
        <f>Q182*H182</f>
        <v>0</v>
      </c>
      <c r="S182" s="240">
        <v>0</v>
      </c>
      <c r="T182" s="241">
        <f>S182*H182</f>
        <v>0</v>
      </c>
      <c r="AR182" s="24" t="s">
        <v>147</v>
      </c>
      <c r="AT182" s="24" t="s">
        <v>144</v>
      </c>
      <c r="AU182" s="24" t="s">
        <v>83</v>
      </c>
      <c r="AY182" s="24" t="s">
        <v>132</v>
      </c>
      <c r="BE182" s="242">
        <f>IF(N182="základní",J182,0)</f>
        <v>0</v>
      </c>
      <c r="BF182" s="242">
        <f>IF(N182="snížená",J182,0)</f>
        <v>0</v>
      </c>
      <c r="BG182" s="242">
        <f>IF(N182="zákl. přenesená",J182,0)</f>
        <v>0</v>
      </c>
      <c r="BH182" s="242">
        <f>IF(N182="sníž. přenesená",J182,0)</f>
        <v>0</v>
      </c>
      <c r="BI182" s="242">
        <f>IF(N182="nulová",J182,0)</f>
        <v>0</v>
      </c>
      <c r="BJ182" s="24" t="s">
        <v>81</v>
      </c>
      <c r="BK182" s="242">
        <f>ROUND(I182*H182,2)</f>
        <v>0</v>
      </c>
      <c r="BL182" s="24" t="s">
        <v>141</v>
      </c>
      <c r="BM182" s="24" t="s">
        <v>454</v>
      </c>
    </row>
    <row r="183" s="1" customFormat="1" ht="25.5" customHeight="1">
      <c r="B183" s="46"/>
      <c r="C183" s="243" t="s">
        <v>455</v>
      </c>
      <c r="D183" s="243" t="s">
        <v>144</v>
      </c>
      <c r="E183" s="244" t="s">
        <v>456</v>
      </c>
      <c r="F183" s="245" t="s">
        <v>457</v>
      </c>
      <c r="G183" s="246" t="s">
        <v>225</v>
      </c>
      <c r="H183" s="247">
        <v>5</v>
      </c>
      <c r="I183" s="248"/>
      <c r="J183" s="249">
        <f>ROUND(I183*H183,2)</f>
        <v>0</v>
      </c>
      <c r="K183" s="245" t="s">
        <v>23</v>
      </c>
      <c r="L183" s="250"/>
      <c r="M183" s="251" t="s">
        <v>23</v>
      </c>
      <c r="N183" s="252" t="s">
        <v>45</v>
      </c>
      <c r="O183" s="47"/>
      <c r="P183" s="240">
        <f>O183*H183</f>
        <v>0</v>
      </c>
      <c r="Q183" s="240">
        <v>6.0000000000000002E-05</v>
      </c>
      <c r="R183" s="240">
        <f>Q183*H183</f>
        <v>0.00030000000000000003</v>
      </c>
      <c r="S183" s="240">
        <v>0</v>
      </c>
      <c r="T183" s="241">
        <f>S183*H183</f>
        <v>0</v>
      </c>
      <c r="AR183" s="24" t="s">
        <v>147</v>
      </c>
      <c r="AT183" s="24" t="s">
        <v>144</v>
      </c>
      <c r="AU183" s="24" t="s">
        <v>83</v>
      </c>
      <c r="AY183" s="24" t="s">
        <v>132</v>
      </c>
      <c r="BE183" s="242">
        <f>IF(N183="základní",J183,0)</f>
        <v>0</v>
      </c>
      <c r="BF183" s="242">
        <f>IF(N183="snížená",J183,0)</f>
        <v>0</v>
      </c>
      <c r="BG183" s="242">
        <f>IF(N183="zákl. přenesená",J183,0)</f>
        <v>0</v>
      </c>
      <c r="BH183" s="242">
        <f>IF(N183="sníž. přenesená",J183,0)</f>
        <v>0</v>
      </c>
      <c r="BI183" s="242">
        <f>IF(N183="nulová",J183,0)</f>
        <v>0</v>
      </c>
      <c r="BJ183" s="24" t="s">
        <v>81</v>
      </c>
      <c r="BK183" s="242">
        <f>ROUND(I183*H183,2)</f>
        <v>0</v>
      </c>
      <c r="BL183" s="24" t="s">
        <v>141</v>
      </c>
      <c r="BM183" s="24" t="s">
        <v>458</v>
      </c>
    </row>
    <row r="184" s="1" customFormat="1" ht="16.5" customHeight="1">
      <c r="B184" s="46"/>
      <c r="C184" s="231" t="s">
        <v>459</v>
      </c>
      <c r="D184" s="231" t="s">
        <v>136</v>
      </c>
      <c r="E184" s="232" t="s">
        <v>460</v>
      </c>
      <c r="F184" s="233" t="s">
        <v>461</v>
      </c>
      <c r="G184" s="234" t="s">
        <v>225</v>
      </c>
      <c r="H184" s="235">
        <v>1</v>
      </c>
      <c r="I184" s="236"/>
      <c r="J184" s="237">
        <f>ROUND(I184*H184,2)</f>
        <v>0</v>
      </c>
      <c r="K184" s="233" t="s">
        <v>140</v>
      </c>
      <c r="L184" s="72"/>
      <c r="M184" s="238" t="s">
        <v>23</v>
      </c>
      <c r="N184" s="239" t="s">
        <v>45</v>
      </c>
      <c r="O184" s="47"/>
      <c r="P184" s="240">
        <f>O184*H184</f>
        <v>0</v>
      </c>
      <c r="Q184" s="240">
        <v>0</v>
      </c>
      <c r="R184" s="240">
        <f>Q184*H184</f>
        <v>0</v>
      </c>
      <c r="S184" s="240">
        <v>0</v>
      </c>
      <c r="T184" s="241">
        <f>S184*H184</f>
        <v>0</v>
      </c>
      <c r="AR184" s="24" t="s">
        <v>141</v>
      </c>
      <c r="AT184" s="24" t="s">
        <v>136</v>
      </c>
      <c r="AU184" s="24" t="s">
        <v>83</v>
      </c>
      <c r="AY184" s="24" t="s">
        <v>132</v>
      </c>
      <c r="BE184" s="242">
        <f>IF(N184="základní",J184,0)</f>
        <v>0</v>
      </c>
      <c r="BF184" s="242">
        <f>IF(N184="snížená",J184,0)</f>
        <v>0</v>
      </c>
      <c r="BG184" s="242">
        <f>IF(N184="zákl. přenesená",J184,0)</f>
        <v>0</v>
      </c>
      <c r="BH184" s="242">
        <f>IF(N184="sníž. přenesená",J184,0)</f>
        <v>0</v>
      </c>
      <c r="BI184" s="242">
        <f>IF(N184="nulová",J184,0)</f>
        <v>0</v>
      </c>
      <c r="BJ184" s="24" t="s">
        <v>81</v>
      </c>
      <c r="BK184" s="242">
        <f>ROUND(I184*H184,2)</f>
        <v>0</v>
      </c>
      <c r="BL184" s="24" t="s">
        <v>141</v>
      </c>
      <c r="BM184" s="24" t="s">
        <v>462</v>
      </c>
    </row>
    <row r="185" s="1" customFormat="1" ht="16.5" customHeight="1">
      <c r="B185" s="46"/>
      <c r="C185" s="231" t="s">
        <v>463</v>
      </c>
      <c r="D185" s="231" t="s">
        <v>136</v>
      </c>
      <c r="E185" s="232" t="s">
        <v>464</v>
      </c>
      <c r="F185" s="233" t="s">
        <v>465</v>
      </c>
      <c r="G185" s="234" t="s">
        <v>200</v>
      </c>
      <c r="H185" s="235">
        <v>1</v>
      </c>
      <c r="I185" s="236"/>
      <c r="J185" s="237">
        <f>ROUND(I185*H185,2)</f>
        <v>0</v>
      </c>
      <c r="K185" s="233" t="s">
        <v>23</v>
      </c>
      <c r="L185" s="72"/>
      <c r="M185" s="238" t="s">
        <v>23</v>
      </c>
      <c r="N185" s="239" t="s">
        <v>45</v>
      </c>
      <c r="O185" s="47"/>
      <c r="P185" s="240">
        <f>O185*H185</f>
        <v>0</v>
      </c>
      <c r="Q185" s="240">
        <v>0</v>
      </c>
      <c r="R185" s="240">
        <f>Q185*H185</f>
        <v>0</v>
      </c>
      <c r="S185" s="240">
        <v>0</v>
      </c>
      <c r="T185" s="241">
        <f>S185*H185</f>
        <v>0</v>
      </c>
      <c r="AR185" s="24" t="s">
        <v>141</v>
      </c>
      <c r="AT185" s="24" t="s">
        <v>136</v>
      </c>
      <c r="AU185" s="24" t="s">
        <v>83</v>
      </c>
      <c r="AY185" s="24" t="s">
        <v>132</v>
      </c>
      <c r="BE185" s="242">
        <f>IF(N185="základní",J185,0)</f>
        <v>0</v>
      </c>
      <c r="BF185" s="242">
        <f>IF(N185="snížená",J185,0)</f>
        <v>0</v>
      </c>
      <c r="BG185" s="242">
        <f>IF(N185="zákl. přenesená",J185,0)</f>
        <v>0</v>
      </c>
      <c r="BH185" s="242">
        <f>IF(N185="sníž. přenesená",J185,0)</f>
        <v>0</v>
      </c>
      <c r="BI185" s="242">
        <f>IF(N185="nulová",J185,0)</f>
        <v>0</v>
      </c>
      <c r="BJ185" s="24" t="s">
        <v>81</v>
      </c>
      <c r="BK185" s="242">
        <f>ROUND(I185*H185,2)</f>
        <v>0</v>
      </c>
      <c r="BL185" s="24" t="s">
        <v>141</v>
      </c>
      <c r="BM185" s="24" t="s">
        <v>466</v>
      </c>
    </row>
    <row r="186" s="1" customFormat="1" ht="16.5" customHeight="1">
      <c r="B186" s="46"/>
      <c r="C186" s="243" t="s">
        <v>467</v>
      </c>
      <c r="D186" s="243" t="s">
        <v>144</v>
      </c>
      <c r="E186" s="244" t="s">
        <v>468</v>
      </c>
      <c r="F186" s="245" t="s">
        <v>469</v>
      </c>
      <c r="G186" s="246" t="s">
        <v>200</v>
      </c>
      <c r="H186" s="247">
        <v>1</v>
      </c>
      <c r="I186" s="248"/>
      <c r="J186" s="249">
        <f>ROUND(I186*H186,2)</f>
        <v>0</v>
      </c>
      <c r="K186" s="245" t="s">
        <v>23</v>
      </c>
      <c r="L186" s="250"/>
      <c r="M186" s="251" t="s">
        <v>23</v>
      </c>
      <c r="N186" s="252" t="s">
        <v>45</v>
      </c>
      <c r="O186" s="47"/>
      <c r="P186" s="240">
        <f>O186*H186</f>
        <v>0</v>
      </c>
      <c r="Q186" s="240">
        <v>0</v>
      </c>
      <c r="R186" s="240">
        <f>Q186*H186</f>
        <v>0</v>
      </c>
      <c r="S186" s="240">
        <v>0</v>
      </c>
      <c r="T186" s="241">
        <f>S186*H186</f>
        <v>0</v>
      </c>
      <c r="AR186" s="24" t="s">
        <v>147</v>
      </c>
      <c r="AT186" s="24" t="s">
        <v>144</v>
      </c>
      <c r="AU186" s="24" t="s">
        <v>83</v>
      </c>
      <c r="AY186" s="24" t="s">
        <v>132</v>
      </c>
      <c r="BE186" s="242">
        <f>IF(N186="základní",J186,0)</f>
        <v>0</v>
      </c>
      <c r="BF186" s="242">
        <f>IF(N186="snížená",J186,0)</f>
        <v>0</v>
      </c>
      <c r="BG186" s="242">
        <f>IF(N186="zákl. přenesená",J186,0)</f>
        <v>0</v>
      </c>
      <c r="BH186" s="242">
        <f>IF(N186="sníž. přenesená",J186,0)</f>
        <v>0</v>
      </c>
      <c r="BI186" s="242">
        <f>IF(N186="nulová",J186,0)</f>
        <v>0</v>
      </c>
      <c r="BJ186" s="24" t="s">
        <v>81</v>
      </c>
      <c r="BK186" s="242">
        <f>ROUND(I186*H186,2)</f>
        <v>0</v>
      </c>
      <c r="BL186" s="24" t="s">
        <v>141</v>
      </c>
      <c r="BM186" s="24" t="s">
        <v>470</v>
      </c>
    </row>
    <row r="187" s="11" customFormat="1" ht="29.88" customHeight="1">
      <c r="B187" s="215"/>
      <c r="C187" s="216"/>
      <c r="D187" s="217" t="s">
        <v>73</v>
      </c>
      <c r="E187" s="229" t="s">
        <v>471</v>
      </c>
      <c r="F187" s="229" t="s">
        <v>472</v>
      </c>
      <c r="G187" s="216"/>
      <c r="H187" s="216"/>
      <c r="I187" s="219"/>
      <c r="J187" s="230">
        <f>BK187</f>
        <v>0</v>
      </c>
      <c r="K187" s="216"/>
      <c r="L187" s="221"/>
      <c r="M187" s="222"/>
      <c r="N187" s="223"/>
      <c r="O187" s="223"/>
      <c r="P187" s="224">
        <f>SUM(P188:P197)</f>
        <v>0</v>
      </c>
      <c r="Q187" s="223"/>
      <c r="R187" s="224">
        <f>SUM(R188:R197)</f>
        <v>0.10350000000000001</v>
      </c>
      <c r="S187" s="223"/>
      <c r="T187" s="225">
        <f>SUM(T188:T197)</f>
        <v>0</v>
      </c>
      <c r="AR187" s="226" t="s">
        <v>83</v>
      </c>
      <c r="AT187" s="227" t="s">
        <v>73</v>
      </c>
      <c r="AU187" s="227" t="s">
        <v>81</v>
      </c>
      <c r="AY187" s="226" t="s">
        <v>132</v>
      </c>
      <c r="BK187" s="228">
        <f>SUM(BK188:BK197)</f>
        <v>0</v>
      </c>
    </row>
    <row r="188" s="1" customFormat="1" ht="25.5" customHeight="1">
      <c r="B188" s="46"/>
      <c r="C188" s="231" t="s">
        <v>473</v>
      </c>
      <c r="D188" s="231" t="s">
        <v>136</v>
      </c>
      <c r="E188" s="232" t="s">
        <v>474</v>
      </c>
      <c r="F188" s="233" t="s">
        <v>475</v>
      </c>
      <c r="G188" s="234" t="s">
        <v>225</v>
      </c>
      <c r="H188" s="235">
        <v>23</v>
      </c>
      <c r="I188" s="236"/>
      <c r="J188" s="237">
        <f>ROUND(I188*H188,2)</f>
        <v>0</v>
      </c>
      <c r="K188" s="233" t="s">
        <v>140</v>
      </c>
      <c r="L188" s="72"/>
      <c r="M188" s="238" t="s">
        <v>23</v>
      </c>
      <c r="N188" s="239" t="s">
        <v>45</v>
      </c>
      <c r="O188" s="47"/>
      <c r="P188" s="240">
        <f>O188*H188</f>
        <v>0</v>
      </c>
      <c r="Q188" s="240">
        <v>0</v>
      </c>
      <c r="R188" s="240">
        <f>Q188*H188</f>
        <v>0</v>
      </c>
      <c r="S188" s="240">
        <v>0</v>
      </c>
      <c r="T188" s="241">
        <f>S188*H188</f>
        <v>0</v>
      </c>
      <c r="AR188" s="24" t="s">
        <v>141</v>
      </c>
      <c r="AT188" s="24" t="s">
        <v>136</v>
      </c>
      <c r="AU188" s="24" t="s">
        <v>83</v>
      </c>
      <c r="AY188" s="24" t="s">
        <v>132</v>
      </c>
      <c r="BE188" s="242">
        <f>IF(N188="základní",J188,0)</f>
        <v>0</v>
      </c>
      <c r="BF188" s="242">
        <f>IF(N188="snížená",J188,0)</f>
        <v>0</v>
      </c>
      <c r="BG188" s="242">
        <f>IF(N188="zákl. přenesená",J188,0)</f>
        <v>0</v>
      </c>
      <c r="BH188" s="242">
        <f>IF(N188="sníž. přenesená",J188,0)</f>
        <v>0</v>
      </c>
      <c r="BI188" s="242">
        <f>IF(N188="nulová",J188,0)</f>
        <v>0</v>
      </c>
      <c r="BJ188" s="24" t="s">
        <v>81</v>
      </c>
      <c r="BK188" s="242">
        <f>ROUND(I188*H188,2)</f>
        <v>0</v>
      </c>
      <c r="BL188" s="24" t="s">
        <v>141</v>
      </c>
      <c r="BM188" s="24" t="s">
        <v>476</v>
      </c>
    </row>
    <row r="189" s="1" customFormat="1" ht="25.5" customHeight="1">
      <c r="B189" s="46"/>
      <c r="C189" s="243" t="s">
        <v>477</v>
      </c>
      <c r="D189" s="243" t="s">
        <v>144</v>
      </c>
      <c r="E189" s="244" t="s">
        <v>478</v>
      </c>
      <c r="F189" s="245" t="s">
        <v>479</v>
      </c>
      <c r="G189" s="246" t="s">
        <v>225</v>
      </c>
      <c r="H189" s="247">
        <v>5</v>
      </c>
      <c r="I189" s="248"/>
      <c r="J189" s="249">
        <f>ROUND(I189*H189,2)</f>
        <v>0</v>
      </c>
      <c r="K189" s="245" t="s">
        <v>23</v>
      </c>
      <c r="L189" s="250"/>
      <c r="M189" s="251" t="s">
        <v>23</v>
      </c>
      <c r="N189" s="252" t="s">
        <v>45</v>
      </c>
      <c r="O189" s="47"/>
      <c r="P189" s="240">
        <f>O189*H189</f>
        <v>0</v>
      </c>
      <c r="Q189" s="240">
        <v>0.0044999999999999997</v>
      </c>
      <c r="R189" s="240">
        <f>Q189*H189</f>
        <v>0.022499999999999999</v>
      </c>
      <c r="S189" s="240">
        <v>0</v>
      </c>
      <c r="T189" s="241">
        <f>S189*H189</f>
        <v>0</v>
      </c>
      <c r="AR189" s="24" t="s">
        <v>147</v>
      </c>
      <c r="AT189" s="24" t="s">
        <v>144</v>
      </c>
      <c r="AU189" s="24" t="s">
        <v>83</v>
      </c>
      <c r="AY189" s="24" t="s">
        <v>132</v>
      </c>
      <c r="BE189" s="242">
        <f>IF(N189="základní",J189,0)</f>
        <v>0</v>
      </c>
      <c r="BF189" s="242">
        <f>IF(N189="snížená",J189,0)</f>
        <v>0</v>
      </c>
      <c r="BG189" s="242">
        <f>IF(N189="zákl. přenesená",J189,0)</f>
        <v>0</v>
      </c>
      <c r="BH189" s="242">
        <f>IF(N189="sníž. přenesená",J189,0)</f>
        <v>0</v>
      </c>
      <c r="BI189" s="242">
        <f>IF(N189="nulová",J189,0)</f>
        <v>0</v>
      </c>
      <c r="BJ189" s="24" t="s">
        <v>81</v>
      </c>
      <c r="BK189" s="242">
        <f>ROUND(I189*H189,2)</f>
        <v>0</v>
      </c>
      <c r="BL189" s="24" t="s">
        <v>141</v>
      </c>
      <c r="BM189" s="24" t="s">
        <v>480</v>
      </c>
    </row>
    <row r="190" s="1" customFormat="1" ht="25.5" customHeight="1">
      <c r="B190" s="46"/>
      <c r="C190" s="243" t="s">
        <v>481</v>
      </c>
      <c r="D190" s="243" t="s">
        <v>144</v>
      </c>
      <c r="E190" s="244" t="s">
        <v>482</v>
      </c>
      <c r="F190" s="245" t="s">
        <v>483</v>
      </c>
      <c r="G190" s="246" t="s">
        <v>225</v>
      </c>
      <c r="H190" s="247">
        <v>5</v>
      </c>
      <c r="I190" s="248"/>
      <c r="J190" s="249">
        <f>ROUND(I190*H190,2)</f>
        <v>0</v>
      </c>
      <c r="K190" s="245" t="s">
        <v>23</v>
      </c>
      <c r="L190" s="250"/>
      <c r="M190" s="251" t="s">
        <v>23</v>
      </c>
      <c r="N190" s="252" t="s">
        <v>45</v>
      </c>
      <c r="O190" s="47"/>
      <c r="P190" s="240">
        <f>O190*H190</f>
        <v>0</v>
      </c>
      <c r="Q190" s="240">
        <v>0.0044999999999999997</v>
      </c>
      <c r="R190" s="240">
        <f>Q190*H190</f>
        <v>0.022499999999999999</v>
      </c>
      <c r="S190" s="240">
        <v>0</v>
      </c>
      <c r="T190" s="241">
        <f>S190*H190</f>
        <v>0</v>
      </c>
      <c r="AR190" s="24" t="s">
        <v>147</v>
      </c>
      <c r="AT190" s="24" t="s">
        <v>144</v>
      </c>
      <c r="AU190" s="24" t="s">
        <v>83</v>
      </c>
      <c r="AY190" s="24" t="s">
        <v>132</v>
      </c>
      <c r="BE190" s="242">
        <f>IF(N190="základní",J190,0)</f>
        <v>0</v>
      </c>
      <c r="BF190" s="242">
        <f>IF(N190="snížená",J190,0)</f>
        <v>0</v>
      </c>
      <c r="BG190" s="242">
        <f>IF(N190="zákl. přenesená",J190,0)</f>
        <v>0</v>
      </c>
      <c r="BH190" s="242">
        <f>IF(N190="sníž. přenesená",J190,0)</f>
        <v>0</v>
      </c>
      <c r="BI190" s="242">
        <f>IF(N190="nulová",J190,0)</f>
        <v>0</v>
      </c>
      <c r="BJ190" s="24" t="s">
        <v>81</v>
      </c>
      <c r="BK190" s="242">
        <f>ROUND(I190*H190,2)</f>
        <v>0</v>
      </c>
      <c r="BL190" s="24" t="s">
        <v>141</v>
      </c>
      <c r="BM190" s="24" t="s">
        <v>484</v>
      </c>
    </row>
    <row r="191" s="1" customFormat="1" ht="25.5" customHeight="1">
      <c r="B191" s="46"/>
      <c r="C191" s="243" t="s">
        <v>485</v>
      </c>
      <c r="D191" s="243" t="s">
        <v>144</v>
      </c>
      <c r="E191" s="244" t="s">
        <v>486</v>
      </c>
      <c r="F191" s="245" t="s">
        <v>487</v>
      </c>
      <c r="G191" s="246" t="s">
        <v>225</v>
      </c>
      <c r="H191" s="247">
        <v>4</v>
      </c>
      <c r="I191" s="248"/>
      <c r="J191" s="249">
        <f>ROUND(I191*H191,2)</f>
        <v>0</v>
      </c>
      <c r="K191" s="245" t="s">
        <v>23</v>
      </c>
      <c r="L191" s="250"/>
      <c r="M191" s="251" t="s">
        <v>23</v>
      </c>
      <c r="N191" s="252" t="s">
        <v>45</v>
      </c>
      <c r="O191" s="47"/>
      <c r="P191" s="240">
        <f>O191*H191</f>
        <v>0</v>
      </c>
      <c r="Q191" s="240">
        <v>0.0044999999999999997</v>
      </c>
      <c r="R191" s="240">
        <f>Q191*H191</f>
        <v>0.017999999999999999</v>
      </c>
      <c r="S191" s="240">
        <v>0</v>
      </c>
      <c r="T191" s="241">
        <f>S191*H191</f>
        <v>0</v>
      </c>
      <c r="AR191" s="24" t="s">
        <v>147</v>
      </c>
      <c r="AT191" s="24" t="s">
        <v>144</v>
      </c>
      <c r="AU191" s="24" t="s">
        <v>83</v>
      </c>
      <c r="AY191" s="24" t="s">
        <v>132</v>
      </c>
      <c r="BE191" s="242">
        <f>IF(N191="základní",J191,0)</f>
        <v>0</v>
      </c>
      <c r="BF191" s="242">
        <f>IF(N191="snížená",J191,0)</f>
        <v>0</v>
      </c>
      <c r="BG191" s="242">
        <f>IF(N191="zákl. přenesená",J191,0)</f>
        <v>0</v>
      </c>
      <c r="BH191" s="242">
        <f>IF(N191="sníž. přenesená",J191,0)</f>
        <v>0</v>
      </c>
      <c r="BI191" s="242">
        <f>IF(N191="nulová",J191,0)</f>
        <v>0</v>
      </c>
      <c r="BJ191" s="24" t="s">
        <v>81</v>
      </c>
      <c r="BK191" s="242">
        <f>ROUND(I191*H191,2)</f>
        <v>0</v>
      </c>
      <c r="BL191" s="24" t="s">
        <v>141</v>
      </c>
      <c r="BM191" s="24" t="s">
        <v>488</v>
      </c>
    </row>
    <row r="192" s="1" customFormat="1" ht="38.25" customHeight="1">
      <c r="B192" s="46"/>
      <c r="C192" s="243" t="s">
        <v>489</v>
      </c>
      <c r="D192" s="243" t="s">
        <v>144</v>
      </c>
      <c r="E192" s="244" t="s">
        <v>490</v>
      </c>
      <c r="F192" s="245" t="s">
        <v>491</v>
      </c>
      <c r="G192" s="246" t="s">
        <v>225</v>
      </c>
      <c r="H192" s="247">
        <v>2</v>
      </c>
      <c r="I192" s="248"/>
      <c r="J192" s="249">
        <f>ROUND(I192*H192,2)</f>
        <v>0</v>
      </c>
      <c r="K192" s="245" t="s">
        <v>23</v>
      </c>
      <c r="L192" s="250"/>
      <c r="M192" s="251" t="s">
        <v>23</v>
      </c>
      <c r="N192" s="252" t="s">
        <v>45</v>
      </c>
      <c r="O192" s="47"/>
      <c r="P192" s="240">
        <f>O192*H192</f>
        <v>0</v>
      </c>
      <c r="Q192" s="240">
        <v>0.0044999999999999997</v>
      </c>
      <c r="R192" s="240">
        <f>Q192*H192</f>
        <v>0.0089999999999999993</v>
      </c>
      <c r="S192" s="240">
        <v>0</v>
      </c>
      <c r="T192" s="241">
        <f>S192*H192</f>
        <v>0</v>
      </c>
      <c r="AR192" s="24" t="s">
        <v>147</v>
      </c>
      <c r="AT192" s="24" t="s">
        <v>144</v>
      </c>
      <c r="AU192" s="24" t="s">
        <v>83</v>
      </c>
      <c r="AY192" s="24" t="s">
        <v>132</v>
      </c>
      <c r="BE192" s="242">
        <f>IF(N192="základní",J192,0)</f>
        <v>0</v>
      </c>
      <c r="BF192" s="242">
        <f>IF(N192="snížená",J192,0)</f>
        <v>0</v>
      </c>
      <c r="BG192" s="242">
        <f>IF(N192="zákl. přenesená",J192,0)</f>
        <v>0</v>
      </c>
      <c r="BH192" s="242">
        <f>IF(N192="sníž. přenesená",J192,0)</f>
        <v>0</v>
      </c>
      <c r="BI192" s="242">
        <f>IF(N192="nulová",J192,0)</f>
        <v>0</v>
      </c>
      <c r="BJ192" s="24" t="s">
        <v>81</v>
      </c>
      <c r="BK192" s="242">
        <f>ROUND(I192*H192,2)</f>
        <v>0</v>
      </c>
      <c r="BL192" s="24" t="s">
        <v>141</v>
      </c>
      <c r="BM192" s="24" t="s">
        <v>492</v>
      </c>
    </row>
    <row r="193" s="1" customFormat="1" ht="25.5" customHeight="1">
      <c r="B193" s="46"/>
      <c r="C193" s="243" t="s">
        <v>493</v>
      </c>
      <c r="D193" s="243" t="s">
        <v>144</v>
      </c>
      <c r="E193" s="244" t="s">
        <v>494</v>
      </c>
      <c r="F193" s="245" t="s">
        <v>495</v>
      </c>
      <c r="G193" s="246" t="s">
        <v>225</v>
      </c>
      <c r="H193" s="247">
        <v>1</v>
      </c>
      <c r="I193" s="248"/>
      <c r="J193" s="249">
        <f>ROUND(I193*H193,2)</f>
        <v>0</v>
      </c>
      <c r="K193" s="245" t="s">
        <v>23</v>
      </c>
      <c r="L193" s="250"/>
      <c r="M193" s="251" t="s">
        <v>23</v>
      </c>
      <c r="N193" s="252" t="s">
        <v>45</v>
      </c>
      <c r="O193" s="47"/>
      <c r="P193" s="240">
        <f>O193*H193</f>
        <v>0</v>
      </c>
      <c r="Q193" s="240">
        <v>0.0044999999999999997</v>
      </c>
      <c r="R193" s="240">
        <f>Q193*H193</f>
        <v>0.0044999999999999997</v>
      </c>
      <c r="S193" s="240">
        <v>0</v>
      </c>
      <c r="T193" s="241">
        <f>S193*H193</f>
        <v>0</v>
      </c>
      <c r="AR193" s="24" t="s">
        <v>147</v>
      </c>
      <c r="AT193" s="24" t="s">
        <v>144</v>
      </c>
      <c r="AU193" s="24" t="s">
        <v>83</v>
      </c>
      <c r="AY193" s="24" t="s">
        <v>132</v>
      </c>
      <c r="BE193" s="242">
        <f>IF(N193="základní",J193,0)</f>
        <v>0</v>
      </c>
      <c r="BF193" s="242">
        <f>IF(N193="snížená",J193,0)</f>
        <v>0</v>
      </c>
      <c r="BG193" s="242">
        <f>IF(N193="zákl. přenesená",J193,0)</f>
        <v>0</v>
      </c>
      <c r="BH193" s="242">
        <f>IF(N193="sníž. přenesená",J193,0)</f>
        <v>0</v>
      </c>
      <c r="BI193" s="242">
        <f>IF(N193="nulová",J193,0)</f>
        <v>0</v>
      </c>
      <c r="BJ193" s="24" t="s">
        <v>81</v>
      </c>
      <c r="BK193" s="242">
        <f>ROUND(I193*H193,2)</f>
        <v>0</v>
      </c>
      <c r="BL193" s="24" t="s">
        <v>141</v>
      </c>
      <c r="BM193" s="24" t="s">
        <v>496</v>
      </c>
    </row>
    <row r="194" s="1" customFormat="1" ht="25.5" customHeight="1">
      <c r="B194" s="46"/>
      <c r="C194" s="243" t="s">
        <v>497</v>
      </c>
      <c r="D194" s="243" t="s">
        <v>144</v>
      </c>
      <c r="E194" s="244" t="s">
        <v>498</v>
      </c>
      <c r="F194" s="245" t="s">
        <v>499</v>
      </c>
      <c r="G194" s="246" t="s">
        <v>225</v>
      </c>
      <c r="H194" s="247">
        <v>5</v>
      </c>
      <c r="I194" s="248"/>
      <c r="J194" s="249">
        <f>ROUND(I194*H194,2)</f>
        <v>0</v>
      </c>
      <c r="K194" s="245" t="s">
        <v>23</v>
      </c>
      <c r="L194" s="250"/>
      <c r="M194" s="251" t="s">
        <v>23</v>
      </c>
      <c r="N194" s="252" t="s">
        <v>45</v>
      </c>
      <c r="O194" s="47"/>
      <c r="P194" s="240">
        <f>O194*H194</f>
        <v>0</v>
      </c>
      <c r="Q194" s="240">
        <v>0.0044999999999999997</v>
      </c>
      <c r="R194" s="240">
        <f>Q194*H194</f>
        <v>0.022499999999999999</v>
      </c>
      <c r="S194" s="240">
        <v>0</v>
      </c>
      <c r="T194" s="241">
        <f>S194*H194</f>
        <v>0</v>
      </c>
      <c r="AR194" s="24" t="s">
        <v>147</v>
      </c>
      <c r="AT194" s="24" t="s">
        <v>144</v>
      </c>
      <c r="AU194" s="24" t="s">
        <v>83</v>
      </c>
      <c r="AY194" s="24" t="s">
        <v>132</v>
      </c>
      <c r="BE194" s="242">
        <f>IF(N194="základní",J194,0)</f>
        <v>0</v>
      </c>
      <c r="BF194" s="242">
        <f>IF(N194="snížená",J194,0)</f>
        <v>0</v>
      </c>
      <c r="BG194" s="242">
        <f>IF(N194="zákl. přenesená",J194,0)</f>
        <v>0</v>
      </c>
      <c r="BH194" s="242">
        <f>IF(N194="sníž. přenesená",J194,0)</f>
        <v>0</v>
      </c>
      <c r="BI194" s="242">
        <f>IF(N194="nulová",J194,0)</f>
        <v>0</v>
      </c>
      <c r="BJ194" s="24" t="s">
        <v>81</v>
      </c>
      <c r="BK194" s="242">
        <f>ROUND(I194*H194,2)</f>
        <v>0</v>
      </c>
      <c r="BL194" s="24" t="s">
        <v>141</v>
      </c>
      <c r="BM194" s="24" t="s">
        <v>500</v>
      </c>
    </row>
    <row r="195" s="1" customFormat="1" ht="38.25" customHeight="1">
      <c r="B195" s="46"/>
      <c r="C195" s="243" t="s">
        <v>501</v>
      </c>
      <c r="D195" s="243" t="s">
        <v>144</v>
      </c>
      <c r="E195" s="244" t="s">
        <v>502</v>
      </c>
      <c r="F195" s="245" t="s">
        <v>503</v>
      </c>
      <c r="G195" s="246" t="s">
        <v>225</v>
      </c>
      <c r="H195" s="247">
        <v>1</v>
      </c>
      <c r="I195" s="248"/>
      <c r="J195" s="249">
        <f>ROUND(I195*H195,2)</f>
        <v>0</v>
      </c>
      <c r="K195" s="245" t="s">
        <v>23</v>
      </c>
      <c r="L195" s="250"/>
      <c r="M195" s="251" t="s">
        <v>23</v>
      </c>
      <c r="N195" s="252" t="s">
        <v>45</v>
      </c>
      <c r="O195" s="47"/>
      <c r="P195" s="240">
        <f>O195*H195</f>
        <v>0</v>
      </c>
      <c r="Q195" s="240">
        <v>0.0044999999999999997</v>
      </c>
      <c r="R195" s="240">
        <f>Q195*H195</f>
        <v>0.0044999999999999997</v>
      </c>
      <c r="S195" s="240">
        <v>0</v>
      </c>
      <c r="T195" s="241">
        <f>S195*H195</f>
        <v>0</v>
      </c>
      <c r="AR195" s="24" t="s">
        <v>147</v>
      </c>
      <c r="AT195" s="24" t="s">
        <v>144</v>
      </c>
      <c r="AU195" s="24" t="s">
        <v>83</v>
      </c>
      <c r="AY195" s="24" t="s">
        <v>132</v>
      </c>
      <c r="BE195" s="242">
        <f>IF(N195="základní",J195,0)</f>
        <v>0</v>
      </c>
      <c r="BF195" s="242">
        <f>IF(N195="snížená",J195,0)</f>
        <v>0</v>
      </c>
      <c r="BG195" s="242">
        <f>IF(N195="zákl. přenesená",J195,0)</f>
        <v>0</v>
      </c>
      <c r="BH195" s="242">
        <f>IF(N195="sníž. přenesená",J195,0)</f>
        <v>0</v>
      </c>
      <c r="BI195" s="242">
        <f>IF(N195="nulová",J195,0)</f>
        <v>0</v>
      </c>
      <c r="BJ195" s="24" t="s">
        <v>81</v>
      </c>
      <c r="BK195" s="242">
        <f>ROUND(I195*H195,2)</f>
        <v>0</v>
      </c>
      <c r="BL195" s="24" t="s">
        <v>141</v>
      </c>
      <c r="BM195" s="24" t="s">
        <v>504</v>
      </c>
    </row>
    <row r="196" s="1" customFormat="1" ht="16.5" customHeight="1">
      <c r="B196" s="46"/>
      <c r="C196" s="231" t="s">
        <v>505</v>
      </c>
      <c r="D196" s="231" t="s">
        <v>136</v>
      </c>
      <c r="E196" s="232" t="s">
        <v>506</v>
      </c>
      <c r="F196" s="233" t="s">
        <v>507</v>
      </c>
      <c r="G196" s="234" t="s">
        <v>508</v>
      </c>
      <c r="H196" s="235">
        <v>23</v>
      </c>
      <c r="I196" s="236"/>
      <c r="J196" s="237">
        <f>ROUND(I196*H196,2)</f>
        <v>0</v>
      </c>
      <c r="K196" s="233" t="s">
        <v>23</v>
      </c>
      <c r="L196" s="72"/>
      <c r="M196" s="238" t="s">
        <v>23</v>
      </c>
      <c r="N196" s="239" t="s">
        <v>45</v>
      </c>
      <c r="O196" s="47"/>
      <c r="P196" s="240">
        <f>O196*H196</f>
        <v>0</v>
      </c>
      <c r="Q196" s="240">
        <v>0</v>
      </c>
      <c r="R196" s="240">
        <f>Q196*H196</f>
        <v>0</v>
      </c>
      <c r="S196" s="240">
        <v>0</v>
      </c>
      <c r="T196" s="241">
        <f>S196*H196</f>
        <v>0</v>
      </c>
      <c r="AR196" s="24" t="s">
        <v>141</v>
      </c>
      <c r="AT196" s="24" t="s">
        <v>136</v>
      </c>
      <c r="AU196" s="24" t="s">
        <v>83</v>
      </c>
      <c r="AY196" s="24" t="s">
        <v>132</v>
      </c>
      <c r="BE196" s="242">
        <f>IF(N196="základní",J196,0)</f>
        <v>0</v>
      </c>
      <c r="BF196" s="242">
        <f>IF(N196="snížená",J196,0)</f>
        <v>0</v>
      </c>
      <c r="BG196" s="242">
        <f>IF(N196="zákl. přenesená",J196,0)</f>
        <v>0</v>
      </c>
      <c r="BH196" s="242">
        <f>IF(N196="sníž. přenesená",J196,0)</f>
        <v>0</v>
      </c>
      <c r="BI196" s="242">
        <f>IF(N196="nulová",J196,0)</f>
        <v>0</v>
      </c>
      <c r="BJ196" s="24" t="s">
        <v>81</v>
      </c>
      <c r="BK196" s="242">
        <f>ROUND(I196*H196,2)</f>
        <v>0</v>
      </c>
      <c r="BL196" s="24" t="s">
        <v>141</v>
      </c>
      <c r="BM196" s="24" t="s">
        <v>509</v>
      </c>
    </row>
    <row r="197" s="1" customFormat="1" ht="16.5" customHeight="1">
      <c r="B197" s="46"/>
      <c r="C197" s="231" t="s">
        <v>510</v>
      </c>
      <c r="D197" s="231" t="s">
        <v>136</v>
      </c>
      <c r="E197" s="232" t="s">
        <v>511</v>
      </c>
      <c r="F197" s="233" t="s">
        <v>512</v>
      </c>
      <c r="G197" s="234" t="s">
        <v>508</v>
      </c>
      <c r="H197" s="235">
        <v>46</v>
      </c>
      <c r="I197" s="236"/>
      <c r="J197" s="237">
        <f>ROUND(I197*H197,2)</f>
        <v>0</v>
      </c>
      <c r="K197" s="233" t="s">
        <v>23</v>
      </c>
      <c r="L197" s="72"/>
      <c r="M197" s="238" t="s">
        <v>23</v>
      </c>
      <c r="N197" s="239" t="s">
        <v>45</v>
      </c>
      <c r="O197" s="47"/>
      <c r="P197" s="240">
        <f>O197*H197</f>
        <v>0</v>
      </c>
      <c r="Q197" s="240">
        <v>0</v>
      </c>
      <c r="R197" s="240">
        <f>Q197*H197</f>
        <v>0</v>
      </c>
      <c r="S197" s="240">
        <v>0</v>
      </c>
      <c r="T197" s="241">
        <f>S197*H197</f>
        <v>0</v>
      </c>
      <c r="AR197" s="24" t="s">
        <v>141</v>
      </c>
      <c r="AT197" s="24" t="s">
        <v>136</v>
      </c>
      <c r="AU197" s="24" t="s">
        <v>83</v>
      </c>
      <c r="AY197" s="24" t="s">
        <v>132</v>
      </c>
      <c r="BE197" s="242">
        <f>IF(N197="základní",J197,0)</f>
        <v>0</v>
      </c>
      <c r="BF197" s="242">
        <f>IF(N197="snížená",J197,0)</f>
        <v>0</v>
      </c>
      <c r="BG197" s="242">
        <f>IF(N197="zákl. přenesená",J197,0)</f>
        <v>0</v>
      </c>
      <c r="BH197" s="242">
        <f>IF(N197="sníž. přenesená",J197,0)</f>
        <v>0</v>
      </c>
      <c r="BI197" s="242">
        <f>IF(N197="nulová",J197,0)</f>
        <v>0</v>
      </c>
      <c r="BJ197" s="24" t="s">
        <v>81</v>
      </c>
      <c r="BK197" s="242">
        <f>ROUND(I197*H197,2)</f>
        <v>0</v>
      </c>
      <c r="BL197" s="24" t="s">
        <v>141</v>
      </c>
      <c r="BM197" s="24" t="s">
        <v>513</v>
      </c>
    </row>
    <row r="198" s="11" customFormat="1" ht="37.44" customHeight="1">
      <c r="B198" s="215"/>
      <c r="C198" s="216"/>
      <c r="D198" s="217" t="s">
        <v>73</v>
      </c>
      <c r="E198" s="218" t="s">
        <v>144</v>
      </c>
      <c r="F198" s="218" t="s">
        <v>514</v>
      </c>
      <c r="G198" s="216"/>
      <c r="H198" s="216"/>
      <c r="I198" s="219"/>
      <c r="J198" s="220">
        <f>BK198</f>
        <v>0</v>
      </c>
      <c r="K198" s="216"/>
      <c r="L198" s="221"/>
      <c r="M198" s="222"/>
      <c r="N198" s="223"/>
      <c r="O198" s="223"/>
      <c r="P198" s="224">
        <f>P199+P214</f>
        <v>0</v>
      </c>
      <c r="Q198" s="223"/>
      <c r="R198" s="224">
        <f>R199+R214</f>
        <v>0.011390000000000001</v>
      </c>
      <c r="S198" s="223"/>
      <c r="T198" s="225">
        <f>T199+T214</f>
        <v>0</v>
      </c>
      <c r="AR198" s="226" t="s">
        <v>515</v>
      </c>
      <c r="AT198" s="227" t="s">
        <v>73</v>
      </c>
      <c r="AU198" s="227" t="s">
        <v>74</v>
      </c>
      <c r="AY198" s="226" t="s">
        <v>132</v>
      </c>
      <c r="BK198" s="228">
        <f>BK199+BK214</f>
        <v>0</v>
      </c>
    </row>
    <row r="199" s="11" customFormat="1" ht="19.92" customHeight="1">
      <c r="B199" s="215"/>
      <c r="C199" s="216"/>
      <c r="D199" s="217" t="s">
        <v>73</v>
      </c>
      <c r="E199" s="229" t="s">
        <v>516</v>
      </c>
      <c r="F199" s="229" t="s">
        <v>517</v>
      </c>
      <c r="G199" s="216"/>
      <c r="H199" s="216"/>
      <c r="I199" s="219"/>
      <c r="J199" s="230">
        <f>BK199</f>
        <v>0</v>
      </c>
      <c r="K199" s="216"/>
      <c r="L199" s="221"/>
      <c r="M199" s="222"/>
      <c r="N199" s="223"/>
      <c r="O199" s="223"/>
      <c r="P199" s="224">
        <f>SUM(P200:P213)</f>
        <v>0</v>
      </c>
      <c r="Q199" s="223"/>
      <c r="R199" s="224">
        <f>SUM(R200:R213)</f>
        <v>0.011300000000000001</v>
      </c>
      <c r="S199" s="223"/>
      <c r="T199" s="225">
        <f>SUM(T200:T213)</f>
        <v>0</v>
      </c>
      <c r="AR199" s="226" t="s">
        <v>515</v>
      </c>
      <c r="AT199" s="227" t="s">
        <v>73</v>
      </c>
      <c r="AU199" s="227" t="s">
        <v>81</v>
      </c>
      <c r="AY199" s="226" t="s">
        <v>132</v>
      </c>
      <c r="BK199" s="228">
        <f>SUM(BK200:BK213)</f>
        <v>0</v>
      </c>
    </row>
    <row r="200" s="1" customFormat="1" ht="25.5" customHeight="1">
      <c r="B200" s="46"/>
      <c r="C200" s="231" t="s">
        <v>518</v>
      </c>
      <c r="D200" s="231" t="s">
        <v>136</v>
      </c>
      <c r="E200" s="232" t="s">
        <v>519</v>
      </c>
      <c r="F200" s="233" t="s">
        <v>520</v>
      </c>
      <c r="G200" s="234" t="s">
        <v>225</v>
      </c>
      <c r="H200" s="235">
        <v>2</v>
      </c>
      <c r="I200" s="236"/>
      <c r="J200" s="237">
        <f>ROUND(I200*H200,2)</f>
        <v>0</v>
      </c>
      <c r="K200" s="233" t="s">
        <v>140</v>
      </c>
      <c r="L200" s="72"/>
      <c r="M200" s="238" t="s">
        <v>23</v>
      </c>
      <c r="N200" s="239" t="s">
        <v>45</v>
      </c>
      <c r="O200" s="47"/>
      <c r="P200" s="240">
        <f>O200*H200</f>
        <v>0</v>
      </c>
      <c r="Q200" s="240">
        <v>0</v>
      </c>
      <c r="R200" s="240">
        <f>Q200*H200</f>
        <v>0</v>
      </c>
      <c r="S200" s="240">
        <v>0</v>
      </c>
      <c r="T200" s="241">
        <f>S200*H200</f>
        <v>0</v>
      </c>
      <c r="AR200" s="24" t="s">
        <v>521</v>
      </c>
      <c r="AT200" s="24" t="s">
        <v>136</v>
      </c>
      <c r="AU200" s="24" t="s">
        <v>83</v>
      </c>
      <c r="AY200" s="24" t="s">
        <v>132</v>
      </c>
      <c r="BE200" s="242">
        <f>IF(N200="základní",J200,0)</f>
        <v>0</v>
      </c>
      <c r="BF200" s="242">
        <f>IF(N200="snížená",J200,0)</f>
        <v>0</v>
      </c>
      <c r="BG200" s="242">
        <f>IF(N200="zákl. přenesená",J200,0)</f>
        <v>0</v>
      </c>
      <c r="BH200" s="242">
        <f>IF(N200="sníž. přenesená",J200,0)</f>
        <v>0</v>
      </c>
      <c r="BI200" s="242">
        <f>IF(N200="nulová",J200,0)</f>
        <v>0</v>
      </c>
      <c r="BJ200" s="24" t="s">
        <v>81</v>
      </c>
      <c r="BK200" s="242">
        <f>ROUND(I200*H200,2)</f>
        <v>0</v>
      </c>
      <c r="BL200" s="24" t="s">
        <v>521</v>
      </c>
      <c r="BM200" s="24" t="s">
        <v>522</v>
      </c>
    </row>
    <row r="201" s="1" customFormat="1" ht="16.5" customHeight="1">
      <c r="B201" s="46"/>
      <c r="C201" s="243" t="s">
        <v>523</v>
      </c>
      <c r="D201" s="243" t="s">
        <v>144</v>
      </c>
      <c r="E201" s="244" t="s">
        <v>524</v>
      </c>
      <c r="F201" s="245" t="s">
        <v>525</v>
      </c>
      <c r="G201" s="246" t="s">
        <v>200</v>
      </c>
      <c r="H201" s="247">
        <v>2</v>
      </c>
      <c r="I201" s="248"/>
      <c r="J201" s="249">
        <f>ROUND(I201*H201,2)</f>
        <v>0</v>
      </c>
      <c r="K201" s="245" t="s">
        <v>23</v>
      </c>
      <c r="L201" s="250"/>
      <c r="M201" s="251" t="s">
        <v>23</v>
      </c>
      <c r="N201" s="252" t="s">
        <v>45</v>
      </c>
      <c r="O201" s="47"/>
      <c r="P201" s="240">
        <f>O201*H201</f>
        <v>0</v>
      </c>
      <c r="Q201" s="240">
        <v>0</v>
      </c>
      <c r="R201" s="240">
        <f>Q201*H201</f>
        <v>0</v>
      </c>
      <c r="S201" s="240">
        <v>0</v>
      </c>
      <c r="T201" s="241">
        <f>S201*H201</f>
        <v>0</v>
      </c>
      <c r="AR201" s="24" t="s">
        <v>526</v>
      </c>
      <c r="AT201" s="24" t="s">
        <v>144</v>
      </c>
      <c r="AU201" s="24" t="s">
        <v>83</v>
      </c>
      <c r="AY201" s="24" t="s">
        <v>132</v>
      </c>
      <c r="BE201" s="242">
        <f>IF(N201="základní",J201,0)</f>
        <v>0</v>
      </c>
      <c r="BF201" s="242">
        <f>IF(N201="snížená",J201,0)</f>
        <v>0</v>
      </c>
      <c r="BG201" s="242">
        <f>IF(N201="zákl. přenesená",J201,0)</f>
        <v>0</v>
      </c>
      <c r="BH201" s="242">
        <f>IF(N201="sníž. přenesená",J201,0)</f>
        <v>0</v>
      </c>
      <c r="BI201" s="242">
        <f>IF(N201="nulová",J201,0)</f>
        <v>0</v>
      </c>
      <c r="BJ201" s="24" t="s">
        <v>81</v>
      </c>
      <c r="BK201" s="242">
        <f>ROUND(I201*H201,2)</f>
        <v>0</v>
      </c>
      <c r="BL201" s="24" t="s">
        <v>521</v>
      </c>
      <c r="BM201" s="24" t="s">
        <v>527</v>
      </c>
    </row>
    <row r="202" s="1" customFormat="1" ht="16.5" customHeight="1">
      <c r="B202" s="46"/>
      <c r="C202" s="231" t="s">
        <v>528</v>
      </c>
      <c r="D202" s="231" t="s">
        <v>136</v>
      </c>
      <c r="E202" s="232" t="s">
        <v>529</v>
      </c>
      <c r="F202" s="233" t="s">
        <v>530</v>
      </c>
      <c r="G202" s="234" t="s">
        <v>225</v>
      </c>
      <c r="H202" s="235">
        <v>9</v>
      </c>
      <c r="I202" s="236"/>
      <c r="J202" s="237">
        <f>ROUND(I202*H202,2)</f>
        <v>0</v>
      </c>
      <c r="K202" s="233" t="s">
        <v>140</v>
      </c>
      <c r="L202" s="72"/>
      <c r="M202" s="238" t="s">
        <v>23</v>
      </c>
      <c r="N202" s="239" t="s">
        <v>45</v>
      </c>
      <c r="O202" s="47"/>
      <c r="P202" s="240">
        <f>O202*H202</f>
        <v>0</v>
      </c>
      <c r="Q202" s="240">
        <v>0</v>
      </c>
      <c r="R202" s="240">
        <f>Q202*H202</f>
        <v>0</v>
      </c>
      <c r="S202" s="240">
        <v>0</v>
      </c>
      <c r="T202" s="241">
        <f>S202*H202</f>
        <v>0</v>
      </c>
      <c r="AR202" s="24" t="s">
        <v>521</v>
      </c>
      <c r="AT202" s="24" t="s">
        <v>136</v>
      </c>
      <c r="AU202" s="24" t="s">
        <v>83</v>
      </c>
      <c r="AY202" s="24" t="s">
        <v>132</v>
      </c>
      <c r="BE202" s="242">
        <f>IF(N202="základní",J202,0)</f>
        <v>0</v>
      </c>
      <c r="BF202" s="242">
        <f>IF(N202="snížená",J202,0)</f>
        <v>0</v>
      </c>
      <c r="BG202" s="242">
        <f>IF(N202="zákl. přenesená",J202,0)</f>
        <v>0</v>
      </c>
      <c r="BH202" s="242">
        <f>IF(N202="sníž. přenesená",J202,0)</f>
        <v>0</v>
      </c>
      <c r="BI202" s="242">
        <f>IF(N202="nulová",J202,0)</f>
        <v>0</v>
      </c>
      <c r="BJ202" s="24" t="s">
        <v>81</v>
      </c>
      <c r="BK202" s="242">
        <f>ROUND(I202*H202,2)</f>
        <v>0</v>
      </c>
      <c r="BL202" s="24" t="s">
        <v>521</v>
      </c>
      <c r="BM202" s="24" t="s">
        <v>531</v>
      </c>
    </row>
    <row r="203" s="1" customFormat="1" ht="25.5" customHeight="1">
      <c r="B203" s="46"/>
      <c r="C203" s="243" t="s">
        <v>532</v>
      </c>
      <c r="D203" s="243" t="s">
        <v>144</v>
      </c>
      <c r="E203" s="244" t="s">
        <v>533</v>
      </c>
      <c r="F203" s="245" t="s">
        <v>534</v>
      </c>
      <c r="G203" s="246" t="s">
        <v>200</v>
      </c>
      <c r="H203" s="247">
        <v>9</v>
      </c>
      <c r="I203" s="248"/>
      <c r="J203" s="249">
        <f>ROUND(I203*H203,2)</f>
        <v>0</v>
      </c>
      <c r="K203" s="245" t="s">
        <v>23</v>
      </c>
      <c r="L203" s="250"/>
      <c r="M203" s="251" t="s">
        <v>23</v>
      </c>
      <c r="N203" s="252" t="s">
        <v>45</v>
      </c>
      <c r="O203" s="47"/>
      <c r="P203" s="240">
        <f>O203*H203</f>
        <v>0</v>
      </c>
      <c r="Q203" s="240">
        <v>0</v>
      </c>
      <c r="R203" s="240">
        <f>Q203*H203</f>
        <v>0</v>
      </c>
      <c r="S203" s="240">
        <v>0</v>
      </c>
      <c r="T203" s="241">
        <f>S203*H203</f>
        <v>0</v>
      </c>
      <c r="AR203" s="24" t="s">
        <v>526</v>
      </c>
      <c r="AT203" s="24" t="s">
        <v>144</v>
      </c>
      <c r="AU203" s="24" t="s">
        <v>83</v>
      </c>
      <c r="AY203" s="24" t="s">
        <v>132</v>
      </c>
      <c r="BE203" s="242">
        <f>IF(N203="základní",J203,0)</f>
        <v>0</v>
      </c>
      <c r="BF203" s="242">
        <f>IF(N203="snížená",J203,0)</f>
        <v>0</v>
      </c>
      <c r="BG203" s="242">
        <f>IF(N203="zákl. přenesená",J203,0)</f>
        <v>0</v>
      </c>
      <c r="BH203" s="242">
        <f>IF(N203="sníž. přenesená",J203,0)</f>
        <v>0</v>
      </c>
      <c r="BI203" s="242">
        <f>IF(N203="nulová",J203,0)</f>
        <v>0</v>
      </c>
      <c r="BJ203" s="24" t="s">
        <v>81</v>
      </c>
      <c r="BK203" s="242">
        <f>ROUND(I203*H203,2)</f>
        <v>0</v>
      </c>
      <c r="BL203" s="24" t="s">
        <v>521</v>
      </c>
      <c r="BM203" s="24" t="s">
        <v>535</v>
      </c>
    </row>
    <row r="204" s="1" customFormat="1" ht="16.5" customHeight="1">
      <c r="B204" s="46"/>
      <c r="C204" s="231" t="s">
        <v>536</v>
      </c>
      <c r="D204" s="231" t="s">
        <v>136</v>
      </c>
      <c r="E204" s="232" t="s">
        <v>537</v>
      </c>
      <c r="F204" s="233" t="s">
        <v>538</v>
      </c>
      <c r="G204" s="234" t="s">
        <v>225</v>
      </c>
      <c r="H204" s="235">
        <v>1</v>
      </c>
      <c r="I204" s="236"/>
      <c r="J204" s="237">
        <f>ROUND(I204*H204,2)</f>
        <v>0</v>
      </c>
      <c r="K204" s="233" t="s">
        <v>140</v>
      </c>
      <c r="L204" s="72"/>
      <c r="M204" s="238" t="s">
        <v>23</v>
      </c>
      <c r="N204" s="239" t="s">
        <v>45</v>
      </c>
      <c r="O204" s="47"/>
      <c r="P204" s="240">
        <f>O204*H204</f>
        <v>0</v>
      </c>
      <c r="Q204" s="240">
        <v>0</v>
      </c>
      <c r="R204" s="240">
        <f>Q204*H204</f>
        <v>0</v>
      </c>
      <c r="S204" s="240">
        <v>0</v>
      </c>
      <c r="T204" s="241">
        <f>S204*H204</f>
        <v>0</v>
      </c>
      <c r="AR204" s="24" t="s">
        <v>521</v>
      </c>
      <c r="AT204" s="24" t="s">
        <v>136</v>
      </c>
      <c r="AU204" s="24" t="s">
        <v>83</v>
      </c>
      <c r="AY204" s="24" t="s">
        <v>132</v>
      </c>
      <c r="BE204" s="242">
        <f>IF(N204="základní",J204,0)</f>
        <v>0</v>
      </c>
      <c r="BF204" s="242">
        <f>IF(N204="snížená",J204,0)</f>
        <v>0</v>
      </c>
      <c r="BG204" s="242">
        <f>IF(N204="zákl. přenesená",J204,0)</f>
        <v>0</v>
      </c>
      <c r="BH204" s="242">
        <f>IF(N204="sníž. přenesená",J204,0)</f>
        <v>0</v>
      </c>
      <c r="BI204" s="242">
        <f>IF(N204="nulová",J204,0)</f>
        <v>0</v>
      </c>
      <c r="BJ204" s="24" t="s">
        <v>81</v>
      </c>
      <c r="BK204" s="242">
        <f>ROUND(I204*H204,2)</f>
        <v>0</v>
      </c>
      <c r="BL204" s="24" t="s">
        <v>521</v>
      </c>
      <c r="BM204" s="24" t="s">
        <v>539</v>
      </c>
    </row>
    <row r="205" s="1" customFormat="1" ht="16.5" customHeight="1">
      <c r="B205" s="46"/>
      <c r="C205" s="243" t="s">
        <v>540</v>
      </c>
      <c r="D205" s="243" t="s">
        <v>144</v>
      </c>
      <c r="E205" s="244" t="s">
        <v>541</v>
      </c>
      <c r="F205" s="245" t="s">
        <v>542</v>
      </c>
      <c r="G205" s="246" t="s">
        <v>225</v>
      </c>
      <c r="H205" s="247">
        <v>1</v>
      </c>
      <c r="I205" s="248"/>
      <c r="J205" s="249">
        <f>ROUND(I205*H205,2)</f>
        <v>0</v>
      </c>
      <c r="K205" s="245" t="s">
        <v>140</v>
      </c>
      <c r="L205" s="250"/>
      <c r="M205" s="251" t="s">
        <v>23</v>
      </c>
      <c r="N205" s="252" t="s">
        <v>45</v>
      </c>
      <c r="O205" s="47"/>
      <c r="P205" s="240">
        <f>O205*H205</f>
        <v>0</v>
      </c>
      <c r="Q205" s="240">
        <v>0.0015</v>
      </c>
      <c r="R205" s="240">
        <f>Q205*H205</f>
        <v>0.0015</v>
      </c>
      <c r="S205" s="240">
        <v>0</v>
      </c>
      <c r="T205" s="241">
        <f>S205*H205</f>
        <v>0</v>
      </c>
      <c r="AR205" s="24" t="s">
        <v>543</v>
      </c>
      <c r="AT205" s="24" t="s">
        <v>144</v>
      </c>
      <c r="AU205" s="24" t="s">
        <v>83</v>
      </c>
      <c r="AY205" s="24" t="s">
        <v>132</v>
      </c>
      <c r="BE205" s="242">
        <f>IF(N205="základní",J205,0)</f>
        <v>0</v>
      </c>
      <c r="BF205" s="242">
        <f>IF(N205="snížená",J205,0)</f>
        <v>0</v>
      </c>
      <c r="BG205" s="242">
        <f>IF(N205="zákl. přenesená",J205,0)</f>
        <v>0</v>
      </c>
      <c r="BH205" s="242">
        <f>IF(N205="sníž. přenesená",J205,0)</f>
        <v>0</v>
      </c>
      <c r="BI205" s="242">
        <f>IF(N205="nulová",J205,0)</f>
        <v>0</v>
      </c>
      <c r="BJ205" s="24" t="s">
        <v>81</v>
      </c>
      <c r="BK205" s="242">
        <f>ROUND(I205*H205,2)</f>
        <v>0</v>
      </c>
      <c r="BL205" s="24" t="s">
        <v>543</v>
      </c>
      <c r="BM205" s="24" t="s">
        <v>544</v>
      </c>
    </row>
    <row r="206" s="1" customFormat="1" ht="16.5" customHeight="1">
      <c r="B206" s="46"/>
      <c r="C206" s="243" t="s">
        <v>545</v>
      </c>
      <c r="D206" s="243" t="s">
        <v>144</v>
      </c>
      <c r="E206" s="244" t="s">
        <v>546</v>
      </c>
      <c r="F206" s="245" t="s">
        <v>547</v>
      </c>
      <c r="G206" s="246" t="s">
        <v>225</v>
      </c>
      <c r="H206" s="247">
        <v>1</v>
      </c>
      <c r="I206" s="248"/>
      <c r="J206" s="249">
        <f>ROUND(I206*H206,2)</f>
        <v>0</v>
      </c>
      <c r="K206" s="245" t="s">
        <v>23</v>
      </c>
      <c r="L206" s="250"/>
      <c r="M206" s="251" t="s">
        <v>23</v>
      </c>
      <c r="N206" s="252" t="s">
        <v>45</v>
      </c>
      <c r="O206" s="47"/>
      <c r="P206" s="240">
        <f>O206*H206</f>
        <v>0</v>
      </c>
      <c r="Q206" s="240">
        <v>0.0015</v>
      </c>
      <c r="R206" s="240">
        <f>Q206*H206</f>
        <v>0.0015</v>
      </c>
      <c r="S206" s="240">
        <v>0</v>
      </c>
      <c r="T206" s="241">
        <f>S206*H206</f>
        <v>0</v>
      </c>
      <c r="AR206" s="24" t="s">
        <v>543</v>
      </c>
      <c r="AT206" s="24" t="s">
        <v>144</v>
      </c>
      <c r="AU206" s="24" t="s">
        <v>83</v>
      </c>
      <c r="AY206" s="24" t="s">
        <v>132</v>
      </c>
      <c r="BE206" s="242">
        <f>IF(N206="základní",J206,0)</f>
        <v>0</v>
      </c>
      <c r="BF206" s="242">
        <f>IF(N206="snížená",J206,0)</f>
        <v>0</v>
      </c>
      <c r="BG206" s="242">
        <f>IF(N206="zákl. přenesená",J206,0)</f>
        <v>0</v>
      </c>
      <c r="BH206" s="242">
        <f>IF(N206="sníž. přenesená",J206,0)</f>
        <v>0</v>
      </c>
      <c r="BI206" s="242">
        <f>IF(N206="nulová",J206,0)</f>
        <v>0</v>
      </c>
      <c r="BJ206" s="24" t="s">
        <v>81</v>
      </c>
      <c r="BK206" s="242">
        <f>ROUND(I206*H206,2)</f>
        <v>0</v>
      </c>
      <c r="BL206" s="24" t="s">
        <v>543</v>
      </c>
      <c r="BM206" s="24" t="s">
        <v>548</v>
      </c>
    </row>
    <row r="207" s="1" customFormat="1" ht="16.5" customHeight="1">
      <c r="B207" s="46"/>
      <c r="C207" s="243" t="s">
        <v>549</v>
      </c>
      <c r="D207" s="243" t="s">
        <v>144</v>
      </c>
      <c r="E207" s="244" t="s">
        <v>550</v>
      </c>
      <c r="F207" s="245" t="s">
        <v>551</v>
      </c>
      <c r="G207" s="246" t="s">
        <v>225</v>
      </c>
      <c r="H207" s="247">
        <v>1</v>
      </c>
      <c r="I207" s="248"/>
      <c r="J207" s="249">
        <f>ROUND(I207*H207,2)</f>
        <v>0</v>
      </c>
      <c r="K207" s="245" t="s">
        <v>23</v>
      </c>
      <c r="L207" s="250"/>
      <c r="M207" s="251" t="s">
        <v>23</v>
      </c>
      <c r="N207" s="252" t="s">
        <v>45</v>
      </c>
      <c r="O207" s="47"/>
      <c r="P207" s="240">
        <f>O207*H207</f>
        <v>0</v>
      </c>
      <c r="Q207" s="240">
        <v>0.0015</v>
      </c>
      <c r="R207" s="240">
        <f>Q207*H207</f>
        <v>0.0015</v>
      </c>
      <c r="S207" s="240">
        <v>0</v>
      </c>
      <c r="T207" s="241">
        <f>S207*H207</f>
        <v>0</v>
      </c>
      <c r="AR207" s="24" t="s">
        <v>543</v>
      </c>
      <c r="AT207" s="24" t="s">
        <v>144</v>
      </c>
      <c r="AU207" s="24" t="s">
        <v>83</v>
      </c>
      <c r="AY207" s="24" t="s">
        <v>132</v>
      </c>
      <c r="BE207" s="242">
        <f>IF(N207="základní",J207,0)</f>
        <v>0</v>
      </c>
      <c r="BF207" s="242">
        <f>IF(N207="snížená",J207,0)</f>
        <v>0</v>
      </c>
      <c r="BG207" s="242">
        <f>IF(N207="zákl. přenesená",J207,0)</f>
        <v>0</v>
      </c>
      <c r="BH207" s="242">
        <f>IF(N207="sníž. přenesená",J207,0)</f>
        <v>0</v>
      </c>
      <c r="BI207" s="242">
        <f>IF(N207="nulová",J207,0)</f>
        <v>0</v>
      </c>
      <c r="BJ207" s="24" t="s">
        <v>81</v>
      </c>
      <c r="BK207" s="242">
        <f>ROUND(I207*H207,2)</f>
        <v>0</v>
      </c>
      <c r="BL207" s="24" t="s">
        <v>543</v>
      </c>
      <c r="BM207" s="24" t="s">
        <v>552</v>
      </c>
    </row>
    <row r="208" s="1" customFormat="1" ht="16.5" customHeight="1">
      <c r="B208" s="46"/>
      <c r="C208" s="243" t="s">
        <v>553</v>
      </c>
      <c r="D208" s="243" t="s">
        <v>144</v>
      </c>
      <c r="E208" s="244" t="s">
        <v>554</v>
      </c>
      <c r="F208" s="245" t="s">
        <v>555</v>
      </c>
      <c r="G208" s="246" t="s">
        <v>225</v>
      </c>
      <c r="H208" s="247">
        <v>1</v>
      </c>
      <c r="I208" s="248"/>
      <c r="J208" s="249">
        <f>ROUND(I208*H208,2)</f>
        <v>0</v>
      </c>
      <c r="K208" s="245" t="s">
        <v>23</v>
      </c>
      <c r="L208" s="250"/>
      <c r="M208" s="251" t="s">
        <v>23</v>
      </c>
      <c r="N208" s="252" t="s">
        <v>45</v>
      </c>
      <c r="O208" s="47"/>
      <c r="P208" s="240">
        <f>O208*H208</f>
        <v>0</v>
      </c>
      <c r="Q208" s="240">
        <v>0.0015</v>
      </c>
      <c r="R208" s="240">
        <f>Q208*H208</f>
        <v>0.0015</v>
      </c>
      <c r="S208" s="240">
        <v>0</v>
      </c>
      <c r="T208" s="241">
        <f>S208*H208</f>
        <v>0</v>
      </c>
      <c r="AR208" s="24" t="s">
        <v>543</v>
      </c>
      <c r="AT208" s="24" t="s">
        <v>144</v>
      </c>
      <c r="AU208" s="24" t="s">
        <v>83</v>
      </c>
      <c r="AY208" s="24" t="s">
        <v>132</v>
      </c>
      <c r="BE208" s="242">
        <f>IF(N208="základní",J208,0)</f>
        <v>0</v>
      </c>
      <c r="BF208" s="242">
        <f>IF(N208="snížená",J208,0)</f>
        <v>0</v>
      </c>
      <c r="BG208" s="242">
        <f>IF(N208="zákl. přenesená",J208,0)</f>
        <v>0</v>
      </c>
      <c r="BH208" s="242">
        <f>IF(N208="sníž. přenesená",J208,0)</f>
        <v>0</v>
      </c>
      <c r="BI208" s="242">
        <f>IF(N208="nulová",J208,0)</f>
        <v>0</v>
      </c>
      <c r="BJ208" s="24" t="s">
        <v>81</v>
      </c>
      <c r="BK208" s="242">
        <f>ROUND(I208*H208,2)</f>
        <v>0</v>
      </c>
      <c r="BL208" s="24" t="s">
        <v>543</v>
      </c>
      <c r="BM208" s="24" t="s">
        <v>556</v>
      </c>
    </row>
    <row r="209" s="1" customFormat="1" ht="16.5" customHeight="1">
      <c r="B209" s="46"/>
      <c r="C209" s="231" t="s">
        <v>557</v>
      </c>
      <c r="D209" s="231" t="s">
        <v>136</v>
      </c>
      <c r="E209" s="232" t="s">
        <v>558</v>
      </c>
      <c r="F209" s="233" t="s">
        <v>559</v>
      </c>
      <c r="G209" s="234" t="s">
        <v>225</v>
      </c>
      <c r="H209" s="235">
        <v>2</v>
      </c>
      <c r="I209" s="236"/>
      <c r="J209" s="237">
        <f>ROUND(I209*H209,2)</f>
        <v>0</v>
      </c>
      <c r="K209" s="233" t="s">
        <v>140</v>
      </c>
      <c r="L209" s="72"/>
      <c r="M209" s="238" t="s">
        <v>23</v>
      </c>
      <c r="N209" s="239" t="s">
        <v>45</v>
      </c>
      <c r="O209" s="47"/>
      <c r="P209" s="240">
        <f>O209*H209</f>
        <v>0</v>
      </c>
      <c r="Q209" s="240">
        <v>0</v>
      </c>
      <c r="R209" s="240">
        <f>Q209*H209</f>
        <v>0</v>
      </c>
      <c r="S209" s="240">
        <v>0</v>
      </c>
      <c r="T209" s="241">
        <f>S209*H209</f>
        <v>0</v>
      </c>
      <c r="AR209" s="24" t="s">
        <v>521</v>
      </c>
      <c r="AT209" s="24" t="s">
        <v>136</v>
      </c>
      <c r="AU209" s="24" t="s">
        <v>83</v>
      </c>
      <c r="AY209" s="24" t="s">
        <v>132</v>
      </c>
      <c r="BE209" s="242">
        <f>IF(N209="základní",J209,0)</f>
        <v>0</v>
      </c>
      <c r="BF209" s="242">
        <f>IF(N209="snížená",J209,0)</f>
        <v>0</v>
      </c>
      <c r="BG209" s="242">
        <f>IF(N209="zákl. přenesená",J209,0)</f>
        <v>0</v>
      </c>
      <c r="BH209" s="242">
        <f>IF(N209="sníž. přenesená",J209,0)</f>
        <v>0</v>
      </c>
      <c r="BI209" s="242">
        <f>IF(N209="nulová",J209,0)</f>
        <v>0</v>
      </c>
      <c r="BJ209" s="24" t="s">
        <v>81</v>
      </c>
      <c r="BK209" s="242">
        <f>ROUND(I209*H209,2)</f>
        <v>0</v>
      </c>
      <c r="BL209" s="24" t="s">
        <v>521</v>
      </c>
      <c r="BM209" s="24" t="s">
        <v>560</v>
      </c>
    </row>
    <row r="210" s="1" customFormat="1" ht="16.5" customHeight="1">
      <c r="B210" s="46"/>
      <c r="C210" s="243" t="s">
        <v>561</v>
      </c>
      <c r="D210" s="243" t="s">
        <v>144</v>
      </c>
      <c r="E210" s="244" t="s">
        <v>562</v>
      </c>
      <c r="F210" s="245" t="s">
        <v>563</v>
      </c>
      <c r="G210" s="246" t="s">
        <v>225</v>
      </c>
      <c r="H210" s="247">
        <v>1</v>
      </c>
      <c r="I210" s="248"/>
      <c r="J210" s="249">
        <f>ROUND(I210*H210,2)</f>
        <v>0</v>
      </c>
      <c r="K210" s="245" t="s">
        <v>23</v>
      </c>
      <c r="L210" s="250"/>
      <c r="M210" s="251" t="s">
        <v>23</v>
      </c>
      <c r="N210" s="252" t="s">
        <v>45</v>
      </c>
      <c r="O210" s="47"/>
      <c r="P210" s="240">
        <f>O210*H210</f>
        <v>0</v>
      </c>
      <c r="Q210" s="240">
        <v>0.00040000000000000002</v>
      </c>
      <c r="R210" s="240">
        <f>Q210*H210</f>
        <v>0.00040000000000000002</v>
      </c>
      <c r="S210" s="240">
        <v>0</v>
      </c>
      <c r="T210" s="241">
        <f>S210*H210</f>
        <v>0</v>
      </c>
      <c r="AR210" s="24" t="s">
        <v>543</v>
      </c>
      <c r="AT210" s="24" t="s">
        <v>144</v>
      </c>
      <c r="AU210" s="24" t="s">
        <v>83</v>
      </c>
      <c r="AY210" s="24" t="s">
        <v>132</v>
      </c>
      <c r="BE210" s="242">
        <f>IF(N210="základní",J210,0)</f>
        <v>0</v>
      </c>
      <c r="BF210" s="242">
        <f>IF(N210="snížená",J210,0)</f>
        <v>0</v>
      </c>
      <c r="BG210" s="242">
        <f>IF(N210="zákl. přenesená",J210,0)</f>
        <v>0</v>
      </c>
      <c r="BH210" s="242">
        <f>IF(N210="sníž. přenesená",J210,0)</f>
        <v>0</v>
      </c>
      <c r="BI210" s="242">
        <f>IF(N210="nulová",J210,0)</f>
        <v>0</v>
      </c>
      <c r="BJ210" s="24" t="s">
        <v>81</v>
      </c>
      <c r="BK210" s="242">
        <f>ROUND(I210*H210,2)</f>
        <v>0</v>
      </c>
      <c r="BL210" s="24" t="s">
        <v>543</v>
      </c>
      <c r="BM210" s="24" t="s">
        <v>564</v>
      </c>
    </row>
    <row r="211" s="1" customFormat="1" ht="16.5" customHeight="1">
      <c r="B211" s="46"/>
      <c r="C211" s="243" t="s">
        <v>565</v>
      </c>
      <c r="D211" s="243" t="s">
        <v>144</v>
      </c>
      <c r="E211" s="244" t="s">
        <v>566</v>
      </c>
      <c r="F211" s="245" t="s">
        <v>567</v>
      </c>
      <c r="G211" s="246" t="s">
        <v>225</v>
      </c>
      <c r="H211" s="247">
        <v>1</v>
      </c>
      <c r="I211" s="248"/>
      <c r="J211" s="249">
        <f>ROUND(I211*H211,2)</f>
        <v>0</v>
      </c>
      <c r="K211" s="245" t="s">
        <v>23</v>
      </c>
      <c r="L211" s="250"/>
      <c r="M211" s="251" t="s">
        <v>23</v>
      </c>
      <c r="N211" s="252" t="s">
        <v>45</v>
      </c>
      <c r="O211" s="47"/>
      <c r="P211" s="240">
        <f>O211*H211</f>
        <v>0</v>
      </c>
      <c r="Q211" s="240">
        <v>0.00040000000000000002</v>
      </c>
      <c r="R211" s="240">
        <f>Q211*H211</f>
        <v>0.00040000000000000002</v>
      </c>
      <c r="S211" s="240">
        <v>0</v>
      </c>
      <c r="T211" s="241">
        <f>S211*H211</f>
        <v>0</v>
      </c>
      <c r="AR211" s="24" t="s">
        <v>543</v>
      </c>
      <c r="AT211" s="24" t="s">
        <v>144</v>
      </c>
      <c r="AU211" s="24" t="s">
        <v>83</v>
      </c>
      <c r="AY211" s="24" t="s">
        <v>132</v>
      </c>
      <c r="BE211" s="242">
        <f>IF(N211="základní",J211,0)</f>
        <v>0</v>
      </c>
      <c r="BF211" s="242">
        <f>IF(N211="snížená",J211,0)</f>
        <v>0</v>
      </c>
      <c r="BG211" s="242">
        <f>IF(N211="zákl. přenesená",J211,0)</f>
        <v>0</v>
      </c>
      <c r="BH211" s="242">
        <f>IF(N211="sníž. přenesená",J211,0)</f>
        <v>0</v>
      </c>
      <c r="BI211" s="242">
        <f>IF(N211="nulová",J211,0)</f>
        <v>0</v>
      </c>
      <c r="BJ211" s="24" t="s">
        <v>81</v>
      </c>
      <c r="BK211" s="242">
        <f>ROUND(I211*H211,2)</f>
        <v>0</v>
      </c>
      <c r="BL211" s="24" t="s">
        <v>543</v>
      </c>
      <c r="BM211" s="24" t="s">
        <v>568</v>
      </c>
    </row>
    <row r="212" s="1" customFormat="1" ht="25.5" customHeight="1">
      <c r="B212" s="46"/>
      <c r="C212" s="231" t="s">
        <v>569</v>
      </c>
      <c r="D212" s="231" t="s">
        <v>136</v>
      </c>
      <c r="E212" s="232" t="s">
        <v>570</v>
      </c>
      <c r="F212" s="233" t="s">
        <v>571</v>
      </c>
      <c r="G212" s="234" t="s">
        <v>225</v>
      </c>
      <c r="H212" s="235">
        <v>3</v>
      </c>
      <c r="I212" s="236"/>
      <c r="J212" s="237">
        <f>ROUND(I212*H212,2)</f>
        <v>0</v>
      </c>
      <c r="K212" s="233" t="s">
        <v>140</v>
      </c>
      <c r="L212" s="72"/>
      <c r="M212" s="238" t="s">
        <v>23</v>
      </c>
      <c r="N212" s="239" t="s">
        <v>45</v>
      </c>
      <c r="O212" s="47"/>
      <c r="P212" s="240">
        <f>O212*H212</f>
        <v>0</v>
      </c>
      <c r="Q212" s="240">
        <v>0</v>
      </c>
      <c r="R212" s="240">
        <f>Q212*H212</f>
        <v>0</v>
      </c>
      <c r="S212" s="240">
        <v>0</v>
      </c>
      <c r="T212" s="241">
        <f>S212*H212</f>
        <v>0</v>
      </c>
      <c r="AR212" s="24" t="s">
        <v>521</v>
      </c>
      <c r="AT212" s="24" t="s">
        <v>136</v>
      </c>
      <c r="AU212" s="24" t="s">
        <v>83</v>
      </c>
      <c r="AY212" s="24" t="s">
        <v>132</v>
      </c>
      <c r="BE212" s="242">
        <f>IF(N212="základní",J212,0)</f>
        <v>0</v>
      </c>
      <c r="BF212" s="242">
        <f>IF(N212="snížená",J212,0)</f>
        <v>0</v>
      </c>
      <c r="BG212" s="242">
        <f>IF(N212="zákl. přenesená",J212,0)</f>
        <v>0</v>
      </c>
      <c r="BH212" s="242">
        <f>IF(N212="sníž. přenesená",J212,0)</f>
        <v>0</v>
      </c>
      <c r="BI212" s="242">
        <f>IF(N212="nulová",J212,0)</f>
        <v>0</v>
      </c>
      <c r="BJ212" s="24" t="s">
        <v>81</v>
      </c>
      <c r="BK212" s="242">
        <f>ROUND(I212*H212,2)</f>
        <v>0</v>
      </c>
      <c r="BL212" s="24" t="s">
        <v>521</v>
      </c>
      <c r="BM212" s="24" t="s">
        <v>572</v>
      </c>
    </row>
    <row r="213" s="1" customFormat="1" ht="16.5" customHeight="1">
      <c r="B213" s="46"/>
      <c r="C213" s="243" t="s">
        <v>573</v>
      </c>
      <c r="D213" s="243" t="s">
        <v>144</v>
      </c>
      <c r="E213" s="244" t="s">
        <v>574</v>
      </c>
      <c r="F213" s="245" t="s">
        <v>575</v>
      </c>
      <c r="G213" s="246" t="s">
        <v>225</v>
      </c>
      <c r="H213" s="247">
        <v>3</v>
      </c>
      <c r="I213" s="248"/>
      <c r="J213" s="249">
        <f>ROUND(I213*H213,2)</f>
        <v>0</v>
      </c>
      <c r="K213" s="245" t="s">
        <v>23</v>
      </c>
      <c r="L213" s="250"/>
      <c r="M213" s="251" t="s">
        <v>23</v>
      </c>
      <c r="N213" s="252" t="s">
        <v>45</v>
      </c>
      <c r="O213" s="47"/>
      <c r="P213" s="240">
        <f>O213*H213</f>
        <v>0</v>
      </c>
      <c r="Q213" s="240">
        <v>0.0015</v>
      </c>
      <c r="R213" s="240">
        <f>Q213*H213</f>
        <v>0.0045000000000000005</v>
      </c>
      <c r="S213" s="240">
        <v>0</v>
      </c>
      <c r="T213" s="241">
        <f>S213*H213</f>
        <v>0</v>
      </c>
      <c r="AR213" s="24" t="s">
        <v>543</v>
      </c>
      <c r="AT213" s="24" t="s">
        <v>144</v>
      </c>
      <c r="AU213" s="24" t="s">
        <v>83</v>
      </c>
      <c r="AY213" s="24" t="s">
        <v>132</v>
      </c>
      <c r="BE213" s="242">
        <f>IF(N213="základní",J213,0)</f>
        <v>0</v>
      </c>
      <c r="BF213" s="242">
        <f>IF(N213="snížená",J213,0)</f>
        <v>0</v>
      </c>
      <c r="BG213" s="242">
        <f>IF(N213="zákl. přenesená",J213,0)</f>
        <v>0</v>
      </c>
      <c r="BH213" s="242">
        <f>IF(N213="sníž. přenesená",J213,0)</f>
        <v>0</v>
      </c>
      <c r="BI213" s="242">
        <f>IF(N213="nulová",J213,0)</f>
        <v>0</v>
      </c>
      <c r="BJ213" s="24" t="s">
        <v>81</v>
      </c>
      <c r="BK213" s="242">
        <f>ROUND(I213*H213,2)</f>
        <v>0</v>
      </c>
      <c r="BL213" s="24" t="s">
        <v>543</v>
      </c>
      <c r="BM213" s="24" t="s">
        <v>576</v>
      </c>
    </row>
    <row r="214" s="11" customFormat="1" ht="29.88" customHeight="1">
      <c r="B214" s="215"/>
      <c r="C214" s="216"/>
      <c r="D214" s="217" t="s">
        <v>73</v>
      </c>
      <c r="E214" s="229" t="s">
        <v>577</v>
      </c>
      <c r="F214" s="229" t="s">
        <v>578</v>
      </c>
      <c r="G214" s="216"/>
      <c r="H214" s="216"/>
      <c r="I214" s="219"/>
      <c r="J214" s="230">
        <f>BK214</f>
        <v>0</v>
      </c>
      <c r="K214" s="216"/>
      <c r="L214" s="221"/>
      <c r="M214" s="222"/>
      <c r="N214" s="223"/>
      <c r="O214" s="223"/>
      <c r="P214" s="224">
        <f>SUM(P215:P246)</f>
        <v>0</v>
      </c>
      <c r="Q214" s="223"/>
      <c r="R214" s="224">
        <f>SUM(R215:R246)</f>
        <v>9.0000000000000006E-05</v>
      </c>
      <c r="S214" s="223"/>
      <c r="T214" s="225">
        <f>SUM(T215:T246)</f>
        <v>0</v>
      </c>
      <c r="AR214" s="226" t="s">
        <v>515</v>
      </c>
      <c r="AT214" s="227" t="s">
        <v>73</v>
      </c>
      <c r="AU214" s="227" t="s">
        <v>81</v>
      </c>
      <c r="AY214" s="226" t="s">
        <v>132</v>
      </c>
      <c r="BK214" s="228">
        <f>SUM(BK215:BK246)</f>
        <v>0</v>
      </c>
    </row>
    <row r="215" s="1" customFormat="1" ht="38.25" customHeight="1">
      <c r="B215" s="46"/>
      <c r="C215" s="231" t="s">
        <v>579</v>
      </c>
      <c r="D215" s="231" t="s">
        <v>136</v>
      </c>
      <c r="E215" s="232" t="s">
        <v>580</v>
      </c>
      <c r="F215" s="233" t="s">
        <v>581</v>
      </c>
      <c r="G215" s="234" t="s">
        <v>310</v>
      </c>
      <c r="H215" s="235">
        <v>1.75</v>
      </c>
      <c r="I215" s="236"/>
      <c r="J215" s="237">
        <f>ROUND(I215*H215,2)</f>
        <v>0</v>
      </c>
      <c r="K215" s="233" t="s">
        <v>140</v>
      </c>
      <c r="L215" s="72"/>
      <c r="M215" s="238" t="s">
        <v>23</v>
      </c>
      <c r="N215" s="239" t="s">
        <v>45</v>
      </c>
      <c r="O215" s="47"/>
      <c r="P215" s="240">
        <f>O215*H215</f>
        <v>0</v>
      </c>
      <c r="Q215" s="240">
        <v>0</v>
      </c>
      <c r="R215" s="240">
        <f>Q215*H215</f>
        <v>0</v>
      </c>
      <c r="S215" s="240">
        <v>0</v>
      </c>
      <c r="T215" s="241">
        <f>S215*H215</f>
        <v>0</v>
      </c>
      <c r="AR215" s="24" t="s">
        <v>521</v>
      </c>
      <c r="AT215" s="24" t="s">
        <v>136</v>
      </c>
      <c r="AU215" s="24" t="s">
        <v>83</v>
      </c>
      <c r="AY215" s="24" t="s">
        <v>132</v>
      </c>
      <c r="BE215" s="242">
        <f>IF(N215="základní",J215,0)</f>
        <v>0</v>
      </c>
      <c r="BF215" s="242">
        <f>IF(N215="snížená",J215,0)</f>
        <v>0</v>
      </c>
      <c r="BG215" s="242">
        <f>IF(N215="zákl. přenesená",J215,0)</f>
        <v>0</v>
      </c>
      <c r="BH215" s="242">
        <f>IF(N215="sníž. přenesená",J215,0)</f>
        <v>0</v>
      </c>
      <c r="BI215" s="242">
        <f>IF(N215="nulová",J215,0)</f>
        <v>0</v>
      </c>
      <c r="BJ215" s="24" t="s">
        <v>81</v>
      </c>
      <c r="BK215" s="242">
        <f>ROUND(I215*H215,2)</f>
        <v>0</v>
      </c>
      <c r="BL215" s="24" t="s">
        <v>521</v>
      </c>
      <c r="BM215" s="24" t="s">
        <v>582</v>
      </c>
    </row>
    <row r="216" s="1" customFormat="1">
      <c r="B216" s="46"/>
      <c r="C216" s="74"/>
      <c r="D216" s="255" t="s">
        <v>297</v>
      </c>
      <c r="E216" s="74"/>
      <c r="F216" s="286" t="s">
        <v>583</v>
      </c>
      <c r="G216" s="74"/>
      <c r="H216" s="74"/>
      <c r="I216" s="199"/>
      <c r="J216" s="74"/>
      <c r="K216" s="74"/>
      <c r="L216" s="72"/>
      <c r="M216" s="287"/>
      <c r="N216" s="47"/>
      <c r="O216" s="47"/>
      <c r="P216" s="47"/>
      <c r="Q216" s="47"/>
      <c r="R216" s="47"/>
      <c r="S216" s="47"/>
      <c r="T216" s="95"/>
      <c r="AT216" s="24" t="s">
        <v>297</v>
      </c>
      <c r="AU216" s="24" t="s">
        <v>83</v>
      </c>
    </row>
    <row r="217" s="1" customFormat="1" ht="25.5" customHeight="1">
      <c r="B217" s="46"/>
      <c r="C217" s="231" t="s">
        <v>584</v>
      </c>
      <c r="D217" s="231" t="s">
        <v>136</v>
      </c>
      <c r="E217" s="232" t="s">
        <v>585</v>
      </c>
      <c r="F217" s="233" t="s">
        <v>586</v>
      </c>
      <c r="G217" s="234" t="s">
        <v>139</v>
      </c>
      <c r="H217" s="235">
        <v>3</v>
      </c>
      <c r="I217" s="236"/>
      <c r="J217" s="237">
        <f>ROUND(I217*H217,2)</f>
        <v>0</v>
      </c>
      <c r="K217" s="233" t="s">
        <v>140</v>
      </c>
      <c r="L217" s="72"/>
      <c r="M217" s="238" t="s">
        <v>23</v>
      </c>
      <c r="N217" s="239" t="s">
        <v>45</v>
      </c>
      <c r="O217" s="47"/>
      <c r="P217" s="240">
        <f>O217*H217</f>
        <v>0</v>
      </c>
      <c r="Q217" s="240">
        <v>3.0000000000000001E-05</v>
      </c>
      <c r="R217" s="240">
        <f>Q217*H217</f>
        <v>9.0000000000000006E-05</v>
      </c>
      <c r="S217" s="240">
        <v>0</v>
      </c>
      <c r="T217" s="241">
        <f>S217*H217</f>
        <v>0</v>
      </c>
      <c r="AR217" s="24" t="s">
        <v>521</v>
      </c>
      <c r="AT217" s="24" t="s">
        <v>136</v>
      </c>
      <c r="AU217" s="24" t="s">
        <v>83</v>
      </c>
      <c r="AY217" s="24" t="s">
        <v>132</v>
      </c>
      <c r="BE217" s="242">
        <f>IF(N217="základní",J217,0)</f>
        <v>0</v>
      </c>
      <c r="BF217" s="242">
        <f>IF(N217="snížená",J217,0)</f>
        <v>0</v>
      </c>
      <c r="BG217" s="242">
        <f>IF(N217="zákl. přenesená",J217,0)</f>
        <v>0</v>
      </c>
      <c r="BH217" s="242">
        <f>IF(N217="sníž. přenesená",J217,0)</f>
        <v>0</v>
      </c>
      <c r="BI217" s="242">
        <f>IF(N217="nulová",J217,0)</f>
        <v>0</v>
      </c>
      <c r="BJ217" s="24" t="s">
        <v>81</v>
      </c>
      <c r="BK217" s="242">
        <f>ROUND(I217*H217,2)</f>
        <v>0</v>
      </c>
      <c r="BL217" s="24" t="s">
        <v>521</v>
      </c>
      <c r="BM217" s="24" t="s">
        <v>587</v>
      </c>
    </row>
    <row r="218" s="1" customFormat="1">
      <c r="B218" s="46"/>
      <c r="C218" s="74"/>
      <c r="D218" s="255" t="s">
        <v>297</v>
      </c>
      <c r="E218" s="74"/>
      <c r="F218" s="286" t="s">
        <v>583</v>
      </c>
      <c r="G218" s="74"/>
      <c r="H218" s="74"/>
      <c r="I218" s="199"/>
      <c r="J218" s="74"/>
      <c r="K218" s="74"/>
      <c r="L218" s="72"/>
      <c r="M218" s="287"/>
      <c r="N218" s="47"/>
      <c r="O218" s="47"/>
      <c r="P218" s="47"/>
      <c r="Q218" s="47"/>
      <c r="R218" s="47"/>
      <c r="S218" s="47"/>
      <c r="T218" s="95"/>
      <c r="AT218" s="24" t="s">
        <v>297</v>
      </c>
      <c r="AU218" s="24" t="s">
        <v>83</v>
      </c>
    </row>
    <row r="219" s="1" customFormat="1" ht="51" customHeight="1">
      <c r="B219" s="46"/>
      <c r="C219" s="231" t="s">
        <v>588</v>
      </c>
      <c r="D219" s="231" t="s">
        <v>136</v>
      </c>
      <c r="E219" s="232" t="s">
        <v>589</v>
      </c>
      <c r="F219" s="233" t="s">
        <v>590</v>
      </c>
      <c r="G219" s="234" t="s">
        <v>591</v>
      </c>
      <c r="H219" s="235">
        <v>3.5</v>
      </c>
      <c r="I219" s="236"/>
      <c r="J219" s="237">
        <f>ROUND(I219*H219,2)</f>
        <v>0</v>
      </c>
      <c r="K219" s="233" t="s">
        <v>140</v>
      </c>
      <c r="L219" s="72"/>
      <c r="M219" s="238" t="s">
        <v>23</v>
      </c>
      <c r="N219" s="239" t="s">
        <v>45</v>
      </c>
      <c r="O219" s="47"/>
      <c r="P219" s="240">
        <f>O219*H219</f>
        <v>0</v>
      </c>
      <c r="Q219" s="240">
        <v>0</v>
      </c>
      <c r="R219" s="240">
        <f>Q219*H219</f>
        <v>0</v>
      </c>
      <c r="S219" s="240">
        <v>0</v>
      </c>
      <c r="T219" s="241">
        <f>S219*H219</f>
        <v>0</v>
      </c>
      <c r="AR219" s="24" t="s">
        <v>521</v>
      </c>
      <c r="AT219" s="24" t="s">
        <v>136</v>
      </c>
      <c r="AU219" s="24" t="s">
        <v>83</v>
      </c>
      <c r="AY219" s="24" t="s">
        <v>132</v>
      </c>
      <c r="BE219" s="242">
        <f>IF(N219="základní",J219,0)</f>
        <v>0</v>
      </c>
      <c r="BF219" s="242">
        <f>IF(N219="snížená",J219,0)</f>
        <v>0</v>
      </c>
      <c r="BG219" s="242">
        <f>IF(N219="zákl. přenesená",J219,0)</f>
        <v>0</v>
      </c>
      <c r="BH219" s="242">
        <f>IF(N219="sníž. přenesená",J219,0)</f>
        <v>0</v>
      </c>
      <c r="BI219" s="242">
        <f>IF(N219="nulová",J219,0)</f>
        <v>0</v>
      </c>
      <c r="BJ219" s="24" t="s">
        <v>81</v>
      </c>
      <c r="BK219" s="242">
        <f>ROUND(I219*H219,2)</f>
        <v>0</v>
      </c>
      <c r="BL219" s="24" t="s">
        <v>521</v>
      </c>
      <c r="BM219" s="24" t="s">
        <v>592</v>
      </c>
    </row>
    <row r="220" s="1" customFormat="1">
      <c r="B220" s="46"/>
      <c r="C220" s="74"/>
      <c r="D220" s="255" t="s">
        <v>297</v>
      </c>
      <c r="E220" s="74"/>
      <c r="F220" s="286" t="s">
        <v>593</v>
      </c>
      <c r="G220" s="74"/>
      <c r="H220" s="74"/>
      <c r="I220" s="199"/>
      <c r="J220" s="74"/>
      <c r="K220" s="74"/>
      <c r="L220" s="72"/>
      <c r="M220" s="287"/>
      <c r="N220" s="47"/>
      <c r="O220" s="47"/>
      <c r="P220" s="47"/>
      <c r="Q220" s="47"/>
      <c r="R220" s="47"/>
      <c r="S220" s="47"/>
      <c r="T220" s="95"/>
      <c r="AT220" s="24" t="s">
        <v>297</v>
      </c>
      <c r="AU220" s="24" t="s">
        <v>83</v>
      </c>
    </row>
    <row r="221" s="1" customFormat="1" ht="25.5" customHeight="1">
      <c r="B221" s="46"/>
      <c r="C221" s="231" t="s">
        <v>594</v>
      </c>
      <c r="D221" s="231" t="s">
        <v>136</v>
      </c>
      <c r="E221" s="232" t="s">
        <v>595</v>
      </c>
      <c r="F221" s="233" t="s">
        <v>596</v>
      </c>
      <c r="G221" s="234" t="s">
        <v>591</v>
      </c>
      <c r="H221" s="235">
        <v>3.5</v>
      </c>
      <c r="I221" s="236"/>
      <c r="J221" s="237">
        <f>ROUND(I221*H221,2)</f>
        <v>0</v>
      </c>
      <c r="K221" s="233" t="s">
        <v>140</v>
      </c>
      <c r="L221" s="72"/>
      <c r="M221" s="238" t="s">
        <v>23</v>
      </c>
      <c r="N221" s="239" t="s">
        <v>45</v>
      </c>
      <c r="O221" s="47"/>
      <c r="P221" s="240">
        <f>O221*H221</f>
        <v>0</v>
      </c>
      <c r="Q221" s="240">
        <v>0</v>
      </c>
      <c r="R221" s="240">
        <f>Q221*H221</f>
        <v>0</v>
      </c>
      <c r="S221" s="240">
        <v>0</v>
      </c>
      <c r="T221" s="241">
        <f>S221*H221</f>
        <v>0</v>
      </c>
      <c r="AR221" s="24" t="s">
        <v>521</v>
      </c>
      <c r="AT221" s="24" t="s">
        <v>136</v>
      </c>
      <c r="AU221" s="24" t="s">
        <v>83</v>
      </c>
      <c r="AY221" s="24" t="s">
        <v>132</v>
      </c>
      <c r="BE221" s="242">
        <f>IF(N221="základní",J221,0)</f>
        <v>0</v>
      </c>
      <c r="BF221" s="242">
        <f>IF(N221="snížená",J221,0)</f>
        <v>0</v>
      </c>
      <c r="BG221" s="242">
        <f>IF(N221="zákl. přenesená",J221,0)</f>
        <v>0</v>
      </c>
      <c r="BH221" s="242">
        <f>IF(N221="sníž. přenesená",J221,0)</f>
        <v>0</v>
      </c>
      <c r="BI221" s="242">
        <f>IF(N221="nulová",J221,0)</f>
        <v>0</v>
      </c>
      <c r="BJ221" s="24" t="s">
        <v>81</v>
      </c>
      <c r="BK221" s="242">
        <f>ROUND(I221*H221,2)</f>
        <v>0</v>
      </c>
      <c r="BL221" s="24" t="s">
        <v>521</v>
      </c>
      <c r="BM221" s="24" t="s">
        <v>597</v>
      </c>
    </row>
    <row r="222" s="1" customFormat="1">
      <c r="B222" s="46"/>
      <c r="C222" s="74"/>
      <c r="D222" s="255" t="s">
        <v>297</v>
      </c>
      <c r="E222" s="74"/>
      <c r="F222" s="286" t="s">
        <v>598</v>
      </c>
      <c r="G222" s="74"/>
      <c r="H222" s="74"/>
      <c r="I222" s="199"/>
      <c r="J222" s="74"/>
      <c r="K222" s="74"/>
      <c r="L222" s="72"/>
      <c r="M222" s="287"/>
      <c r="N222" s="47"/>
      <c r="O222" s="47"/>
      <c r="P222" s="47"/>
      <c r="Q222" s="47"/>
      <c r="R222" s="47"/>
      <c r="S222" s="47"/>
      <c r="T222" s="95"/>
      <c r="AT222" s="24" t="s">
        <v>297</v>
      </c>
      <c r="AU222" s="24" t="s">
        <v>83</v>
      </c>
    </row>
    <row r="223" s="1" customFormat="1" ht="25.5" customHeight="1">
      <c r="B223" s="46"/>
      <c r="C223" s="231" t="s">
        <v>599</v>
      </c>
      <c r="D223" s="231" t="s">
        <v>136</v>
      </c>
      <c r="E223" s="232" t="s">
        <v>600</v>
      </c>
      <c r="F223" s="233" t="s">
        <v>601</v>
      </c>
      <c r="G223" s="234" t="s">
        <v>602</v>
      </c>
      <c r="H223" s="235">
        <v>0.40000000000000002</v>
      </c>
      <c r="I223" s="236"/>
      <c r="J223" s="237">
        <f>ROUND(I223*H223,2)</f>
        <v>0</v>
      </c>
      <c r="K223" s="233" t="s">
        <v>140</v>
      </c>
      <c r="L223" s="72"/>
      <c r="M223" s="238" t="s">
        <v>23</v>
      </c>
      <c r="N223" s="239" t="s">
        <v>45</v>
      </c>
      <c r="O223" s="47"/>
      <c r="P223" s="240">
        <f>O223*H223</f>
        <v>0</v>
      </c>
      <c r="Q223" s="240">
        <v>0</v>
      </c>
      <c r="R223" s="240">
        <f>Q223*H223</f>
        <v>0</v>
      </c>
      <c r="S223" s="240">
        <v>0</v>
      </c>
      <c r="T223" s="241">
        <f>S223*H223</f>
        <v>0</v>
      </c>
      <c r="AR223" s="24" t="s">
        <v>521</v>
      </c>
      <c r="AT223" s="24" t="s">
        <v>136</v>
      </c>
      <c r="AU223" s="24" t="s">
        <v>83</v>
      </c>
      <c r="AY223" s="24" t="s">
        <v>132</v>
      </c>
      <c r="BE223" s="242">
        <f>IF(N223="základní",J223,0)</f>
        <v>0</v>
      </c>
      <c r="BF223" s="242">
        <f>IF(N223="snížená",J223,0)</f>
        <v>0</v>
      </c>
      <c r="BG223" s="242">
        <f>IF(N223="zákl. přenesená",J223,0)</f>
        <v>0</v>
      </c>
      <c r="BH223" s="242">
        <f>IF(N223="sníž. přenesená",J223,0)</f>
        <v>0</v>
      </c>
      <c r="BI223" s="242">
        <f>IF(N223="nulová",J223,0)</f>
        <v>0</v>
      </c>
      <c r="BJ223" s="24" t="s">
        <v>81</v>
      </c>
      <c r="BK223" s="242">
        <f>ROUND(I223*H223,2)</f>
        <v>0</v>
      </c>
      <c r="BL223" s="24" t="s">
        <v>521</v>
      </c>
      <c r="BM223" s="24" t="s">
        <v>603</v>
      </c>
    </row>
    <row r="224" s="1" customFormat="1">
      <c r="B224" s="46"/>
      <c r="C224" s="74"/>
      <c r="D224" s="255" t="s">
        <v>297</v>
      </c>
      <c r="E224" s="74"/>
      <c r="F224" s="286" t="s">
        <v>604</v>
      </c>
      <c r="G224" s="74"/>
      <c r="H224" s="74"/>
      <c r="I224" s="199"/>
      <c r="J224" s="74"/>
      <c r="K224" s="74"/>
      <c r="L224" s="72"/>
      <c r="M224" s="287"/>
      <c r="N224" s="47"/>
      <c r="O224" s="47"/>
      <c r="P224" s="47"/>
      <c r="Q224" s="47"/>
      <c r="R224" s="47"/>
      <c r="S224" s="47"/>
      <c r="T224" s="95"/>
      <c r="AT224" s="24" t="s">
        <v>297</v>
      </c>
      <c r="AU224" s="24" t="s">
        <v>83</v>
      </c>
    </row>
    <row r="225" s="1" customFormat="1" ht="25.5" customHeight="1">
      <c r="B225" s="46"/>
      <c r="C225" s="231" t="s">
        <v>605</v>
      </c>
      <c r="D225" s="231" t="s">
        <v>136</v>
      </c>
      <c r="E225" s="232" t="s">
        <v>606</v>
      </c>
      <c r="F225" s="233" t="s">
        <v>607</v>
      </c>
      <c r="G225" s="234" t="s">
        <v>602</v>
      </c>
      <c r="H225" s="235">
        <v>4</v>
      </c>
      <c r="I225" s="236"/>
      <c r="J225" s="237">
        <f>ROUND(I225*H225,2)</f>
        <v>0</v>
      </c>
      <c r="K225" s="233" t="s">
        <v>140</v>
      </c>
      <c r="L225" s="72"/>
      <c r="M225" s="238" t="s">
        <v>23</v>
      </c>
      <c r="N225" s="239" t="s">
        <v>45</v>
      </c>
      <c r="O225" s="47"/>
      <c r="P225" s="240">
        <f>O225*H225</f>
        <v>0</v>
      </c>
      <c r="Q225" s="240">
        <v>0</v>
      </c>
      <c r="R225" s="240">
        <f>Q225*H225</f>
        <v>0</v>
      </c>
      <c r="S225" s="240">
        <v>0</v>
      </c>
      <c r="T225" s="241">
        <f>S225*H225</f>
        <v>0</v>
      </c>
      <c r="AR225" s="24" t="s">
        <v>521</v>
      </c>
      <c r="AT225" s="24" t="s">
        <v>136</v>
      </c>
      <c r="AU225" s="24" t="s">
        <v>83</v>
      </c>
      <c r="AY225" s="24" t="s">
        <v>132</v>
      </c>
      <c r="BE225" s="242">
        <f>IF(N225="základní",J225,0)</f>
        <v>0</v>
      </c>
      <c r="BF225" s="242">
        <f>IF(N225="snížená",J225,0)</f>
        <v>0</v>
      </c>
      <c r="BG225" s="242">
        <f>IF(N225="zákl. přenesená",J225,0)</f>
        <v>0</v>
      </c>
      <c r="BH225" s="242">
        <f>IF(N225="sníž. přenesená",J225,0)</f>
        <v>0</v>
      </c>
      <c r="BI225" s="242">
        <f>IF(N225="nulová",J225,0)</f>
        <v>0</v>
      </c>
      <c r="BJ225" s="24" t="s">
        <v>81</v>
      </c>
      <c r="BK225" s="242">
        <f>ROUND(I225*H225,2)</f>
        <v>0</v>
      </c>
      <c r="BL225" s="24" t="s">
        <v>521</v>
      </c>
      <c r="BM225" s="24" t="s">
        <v>608</v>
      </c>
    </row>
    <row r="226" s="1" customFormat="1">
      <c r="B226" s="46"/>
      <c r="C226" s="74"/>
      <c r="D226" s="255" t="s">
        <v>297</v>
      </c>
      <c r="E226" s="74"/>
      <c r="F226" s="286" t="s">
        <v>604</v>
      </c>
      <c r="G226" s="74"/>
      <c r="H226" s="74"/>
      <c r="I226" s="199"/>
      <c r="J226" s="74"/>
      <c r="K226" s="74"/>
      <c r="L226" s="72"/>
      <c r="M226" s="287"/>
      <c r="N226" s="47"/>
      <c r="O226" s="47"/>
      <c r="P226" s="47"/>
      <c r="Q226" s="47"/>
      <c r="R226" s="47"/>
      <c r="S226" s="47"/>
      <c r="T226" s="95"/>
      <c r="AT226" s="24" t="s">
        <v>297</v>
      </c>
      <c r="AU226" s="24" t="s">
        <v>83</v>
      </c>
    </row>
    <row r="227" s="1" customFormat="1" ht="25.5" customHeight="1">
      <c r="B227" s="46"/>
      <c r="C227" s="231" t="s">
        <v>609</v>
      </c>
      <c r="D227" s="231" t="s">
        <v>136</v>
      </c>
      <c r="E227" s="232" t="s">
        <v>610</v>
      </c>
      <c r="F227" s="233" t="s">
        <v>611</v>
      </c>
      <c r="G227" s="234" t="s">
        <v>602</v>
      </c>
      <c r="H227" s="235">
        <v>0.40000000000000002</v>
      </c>
      <c r="I227" s="236"/>
      <c r="J227" s="237">
        <f>ROUND(I227*H227,2)</f>
        <v>0</v>
      </c>
      <c r="K227" s="233" t="s">
        <v>140</v>
      </c>
      <c r="L227" s="72"/>
      <c r="M227" s="238" t="s">
        <v>23</v>
      </c>
      <c r="N227" s="239" t="s">
        <v>45</v>
      </c>
      <c r="O227" s="47"/>
      <c r="P227" s="240">
        <f>O227*H227</f>
        <v>0</v>
      </c>
      <c r="Q227" s="240">
        <v>0</v>
      </c>
      <c r="R227" s="240">
        <f>Q227*H227</f>
        <v>0</v>
      </c>
      <c r="S227" s="240">
        <v>0</v>
      </c>
      <c r="T227" s="241">
        <f>S227*H227</f>
        <v>0</v>
      </c>
      <c r="AR227" s="24" t="s">
        <v>521</v>
      </c>
      <c r="AT227" s="24" t="s">
        <v>136</v>
      </c>
      <c r="AU227" s="24" t="s">
        <v>83</v>
      </c>
      <c r="AY227" s="24" t="s">
        <v>132</v>
      </c>
      <c r="BE227" s="242">
        <f>IF(N227="základní",J227,0)</f>
        <v>0</v>
      </c>
      <c r="BF227" s="242">
        <f>IF(N227="snížená",J227,0)</f>
        <v>0</v>
      </c>
      <c r="BG227" s="242">
        <f>IF(N227="zákl. přenesená",J227,0)</f>
        <v>0</v>
      </c>
      <c r="BH227" s="242">
        <f>IF(N227="sníž. přenesená",J227,0)</f>
        <v>0</v>
      </c>
      <c r="BI227" s="242">
        <f>IF(N227="nulová",J227,0)</f>
        <v>0</v>
      </c>
      <c r="BJ227" s="24" t="s">
        <v>81</v>
      </c>
      <c r="BK227" s="242">
        <f>ROUND(I227*H227,2)</f>
        <v>0</v>
      </c>
      <c r="BL227" s="24" t="s">
        <v>521</v>
      </c>
      <c r="BM227" s="24" t="s">
        <v>612</v>
      </c>
    </row>
    <row r="228" s="1" customFormat="1">
      <c r="B228" s="46"/>
      <c r="C228" s="74"/>
      <c r="D228" s="255" t="s">
        <v>297</v>
      </c>
      <c r="E228" s="74"/>
      <c r="F228" s="286" t="s">
        <v>604</v>
      </c>
      <c r="G228" s="74"/>
      <c r="H228" s="74"/>
      <c r="I228" s="199"/>
      <c r="J228" s="74"/>
      <c r="K228" s="74"/>
      <c r="L228" s="72"/>
      <c r="M228" s="287"/>
      <c r="N228" s="47"/>
      <c r="O228" s="47"/>
      <c r="P228" s="47"/>
      <c r="Q228" s="47"/>
      <c r="R228" s="47"/>
      <c r="S228" s="47"/>
      <c r="T228" s="95"/>
      <c r="AT228" s="24" t="s">
        <v>297</v>
      </c>
      <c r="AU228" s="24" t="s">
        <v>83</v>
      </c>
    </row>
    <row r="229" s="1" customFormat="1" ht="25.5" customHeight="1">
      <c r="B229" s="46"/>
      <c r="C229" s="231" t="s">
        <v>613</v>
      </c>
      <c r="D229" s="231" t="s">
        <v>136</v>
      </c>
      <c r="E229" s="232" t="s">
        <v>614</v>
      </c>
      <c r="F229" s="233" t="s">
        <v>615</v>
      </c>
      <c r="G229" s="234" t="s">
        <v>602</v>
      </c>
      <c r="H229" s="235">
        <v>4</v>
      </c>
      <c r="I229" s="236"/>
      <c r="J229" s="237">
        <f>ROUND(I229*H229,2)</f>
        <v>0</v>
      </c>
      <c r="K229" s="233" t="s">
        <v>140</v>
      </c>
      <c r="L229" s="72"/>
      <c r="M229" s="238" t="s">
        <v>23</v>
      </c>
      <c r="N229" s="239" t="s">
        <v>45</v>
      </c>
      <c r="O229" s="47"/>
      <c r="P229" s="240">
        <f>O229*H229</f>
        <v>0</v>
      </c>
      <c r="Q229" s="240">
        <v>0</v>
      </c>
      <c r="R229" s="240">
        <f>Q229*H229</f>
        <v>0</v>
      </c>
      <c r="S229" s="240">
        <v>0</v>
      </c>
      <c r="T229" s="241">
        <f>S229*H229</f>
        <v>0</v>
      </c>
      <c r="AR229" s="24" t="s">
        <v>521</v>
      </c>
      <c r="AT229" s="24" t="s">
        <v>136</v>
      </c>
      <c r="AU229" s="24" t="s">
        <v>83</v>
      </c>
      <c r="AY229" s="24" t="s">
        <v>132</v>
      </c>
      <c r="BE229" s="242">
        <f>IF(N229="základní",J229,0)</f>
        <v>0</v>
      </c>
      <c r="BF229" s="242">
        <f>IF(N229="snížená",J229,0)</f>
        <v>0</v>
      </c>
      <c r="BG229" s="242">
        <f>IF(N229="zákl. přenesená",J229,0)</f>
        <v>0</v>
      </c>
      <c r="BH229" s="242">
        <f>IF(N229="sníž. přenesená",J229,0)</f>
        <v>0</v>
      </c>
      <c r="BI229" s="242">
        <f>IF(N229="nulová",J229,0)</f>
        <v>0</v>
      </c>
      <c r="BJ229" s="24" t="s">
        <v>81</v>
      </c>
      <c r="BK229" s="242">
        <f>ROUND(I229*H229,2)</f>
        <v>0</v>
      </c>
      <c r="BL229" s="24" t="s">
        <v>521</v>
      </c>
      <c r="BM229" s="24" t="s">
        <v>616</v>
      </c>
    </row>
    <row r="230" s="1" customFormat="1">
      <c r="B230" s="46"/>
      <c r="C230" s="74"/>
      <c r="D230" s="255" t="s">
        <v>297</v>
      </c>
      <c r="E230" s="74"/>
      <c r="F230" s="286" t="s">
        <v>604</v>
      </c>
      <c r="G230" s="74"/>
      <c r="H230" s="74"/>
      <c r="I230" s="199"/>
      <c r="J230" s="74"/>
      <c r="K230" s="74"/>
      <c r="L230" s="72"/>
      <c r="M230" s="287"/>
      <c r="N230" s="47"/>
      <c r="O230" s="47"/>
      <c r="P230" s="47"/>
      <c r="Q230" s="47"/>
      <c r="R230" s="47"/>
      <c r="S230" s="47"/>
      <c r="T230" s="95"/>
      <c r="AT230" s="24" t="s">
        <v>297</v>
      </c>
      <c r="AU230" s="24" t="s">
        <v>83</v>
      </c>
    </row>
    <row r="231" s="1" customFormat="1" ht="25.5" customHeight="1">
      <c r="B231" s="46"/>
      <c r="C231" s="231" t="s">
        <v>617</v>
      </c>
      <c r="D231" s="231" t="s">
        <v>136</v>
      </c>
      <c r="E231" s="232" t="s">
        <v>618</v>
      </c>
      <c r="F231" s="233" t="s">
        <v>619</v>
      </c>
      <c r="G231" s="234" t="s">
        <v>310</v>
      </c>
      <c r="H231" s="235">
        <v>10</v>
      </c>
      <c r="I231" s="236"/>
      <c r="J231" s="237">
        <f>ROUND(I231*H231,2)</f>
        <v>0</v>
      </c>
      <c r="K231" s="233" t="s">
        <v>140</v>
      </c>
      <c r="L231" s="72"/>
      <c r="M231" s="238" t="s">
        <v>23</v>
      </c>
      <c r="N231" s="239" t="s">
        <v>45</v>
      </c>
      <c r="O231" s="47"/>
      <c r="P231" s="240">
        <f>O231*H231</f>
        <v>0</v>
      </c>
      <c r="Q231" s="240">
        <v>0</v>
      </c>
      <c r="R231" s="240">
        <f>Q231*H231</f>
        <v>0</v>
      </c>
      <c r="S231" s="240">
        <v>0</v>
      </c>
      <c r="T231" s="241">
        <f>S231*H231</f>
        <v>0</v>
      </c>
      <c r="AR231" s="24" t="s">
        <v>521</v>
      </c>
      <c r="AT231" s="24" t="s">
        <v>136</v>
      </c>
      <c r="AU231" s="24" t="s">
        <v>83</v>
      </c>
      <c r="AY231" s="24" t="s">
        <v>132</v>
      </c>
      <c r="BE231" s="242">
        <f>IF(N231="základní",J231,0)</f>
        <v>0</v>
      </c>
      <c r="BF231" s="242">
        <f>IF(N231="snížená",J231,0)</f>
        <v>0</v>
      </c>
      <c r="BG231" s="242">
        <f>IF(N231="zákl. přenesená",J231,0)</f>
        <v>0</v>
      </c>
      <c r="BH231" s="242">
        <f>IF(N231="sníž. přenesená",J231,0)</f>
        <v>0</v>
      </c>
      <c r="BI231" s="242">
        <f>IF(N231="nulová",J231,0)</f>
        <v>0</v>
      </c>
      <c r="BJ231" s="24" t="s">
        <v>81</v>
      </c>
      <c r="BK231" s="242">
        <f>ROUND(I231*H231,2)</f>
        <v>0</v>
      </c>
      <c r="BL231" s="24" t="s">
        <v>521</v>
      </c>
      <c r="BM231" s="24" t="s">
        <v>620</v>
      </c>
    </row>
    <row r="232" s="1" customFormat="1">
      <c r="B232" s="46"/>
      <c r="C232" s="74"/>
      <c r="D232" s="255" t="s">
        <v>297</v>
      </c>
      <c r="E232" s="74"/>
      <c r="F232" s="286" t="s">
        <v>621</v>
      </c>
      <c r="G232" s="74"/>
      <c r="H232" s="74"/>
      <c r="I232" s="199"/>
      <c r="J232" s="74"/>
      <c r="K232" s="74"/>
      <c r="L232" s="72"/>
      <c r="M232" s="287"/>
      <c r="N232" s="47"/>
      <c r="O232" s="47"/>
      <c r="P232" s="47"/>
      <c r="Q232" s="47"/>
      <c r="R232" s="47"/>
      <c r="S232" s="47"/>
      <c r="T232" s="95"/>
      <c r="AT232" s="24" t="s">
        <v>297</v>
      </c>
      <c r="AU232" s="24" t="s">
        <v>83</v>
      </c>
    </row>
    <row r="233" s="1" customFormat="1" ht="25.5" customHeight="1">
      <c r="B233" s="46"/>
      <c r="C233" s="231" t="s">
        <v>622</v>
      </c>
      <c r="D233" s="231" t="s">
        <v>136</v>
      </c>
      <c r="E233" s="232" t="s">
        <v>623</v>
      </c>
      <c r="F233" s="233" t="s">
        <v>624</v>
      </c>
      <c r="G233" s="234" t="s">
        <v>225</v>
      </c>
      <c r="H233" s="235">
        <v>5</v>
      </c>
      <c r="I233" s="236"/>
      <c r="J233" s="237">
        <f>ROUND(I233*H233,2)</f>
        <v>0</v>
      </c>
      <c r="K233" s="233" t="s">
        <v>140</v>
      </c>
      <c r="L233" s="72"/>
      <c r="M233" s="238" t="s">
        <v>23</v>
      </c>
      <c r="N233" s="239" t="s">
        <v>45</v>
      </c>
      <c r="O233" s="47"/>
      <c r="P233" s="240">
        <f>O233*H233</f>
        <v>0</v>
      </c>
      <c r="Q233" s="240">
        <v>0</v>
      </c>
      <c r="R233" s="240">
        <f>Q233*H233</f>
        <v>0</v>
      </c>
      <c r="S233" s="240">
        <v>0</v>
      </c>
      <c r="T233" s="241">
        <f>S233*H233</f>
        <v>0</v>
      </c>
      <c r="AR233" s="24" t="s">
        <v>521</v>
      </c>
      <c r="AT233" s="24" t="s">
        <v>136</v>
      </c>
      <c r="AU233" s="24" t="s">
        <v>83</v>
      </c>
      <c r="AY233" s="24" t="s">
        <v>132</v>
      </c>
      <c r="BE233" s="242">
        <f>IF(N233="základní",J233,0)</f>
        <v>0</v>
      </c>
      <c r="BF233" s="242">
        <f>IF(N233="snížená",J233,0)</f>
        <v>0</v>
      </c>
      <c r="BG233" s="242">
        <f>IF(N233="zákl. přenesená",J233,0)</f>
        <v>0</v>
      </c>
      <c r="BH233" s="242">
        <f>IF(N233="sníž. přenesená",J233,0)</f>
        <v>0</v>
      </c>
      <c r="BI233" s="242">
        <f>IF(N233="nulová",J233,0)</f>
        <v>0</v>
      </c>
      <c r="BJ233" s="24" t="s">
        <v>81</v>
      </c>
      <c r="BK233" s="242">
        <f>ROUND(I233*H233,2)</f>
        <v>0</v>
      </c>
      <c r="BL233" s="24" t="s">
        <v>521</v>
      </c>
      <c r="BM233" s="24" t="s">
        <v>625</v>
      </c>
    </row>
    <row r="234" s="1" customFormat="1">
      <c r="B234" s="46"/>
      <c r="C234" s="74"/>
      <c r="D234" s="255" t="s">
        <v>297</v>
      </c>
      <c r="E234" s="74"/>
      <c r="F234" s="286" t="s">
        <v>626</v>
      </c>
      <c r="G234" s="74"/>
      <c r="H234" s="74"/>
      <c r="I234" s="199"/>
      <c r="J234" s="74"/>
      <c r="K234" s="74"/>
      <c r="L234" s="72"/>
      <c r="M234" s="287"/>
      <c r="N234" s="47"/>
      <c r="O234" s="47"/>
      <c r="P234" s="47"/>
      <c r="Q234" s="47"/>
      <c r="R234" s="47"/>
      <c r="S234" s="47"/>
      <c r="T234" s="95"/>
      <c r="AT234" s="24" t="s">
        <v>297</v>
      </c>
      <c r="AU234" s="24" t="s">
        <v>83</v>
      </c>
    </row>
    <row r="235" s="1" customFormat="1" ht="25.5" customHeight="1">
      <c r="B235" s="46"/>
      <c r="C235" s="231" t="s">
        <v>543</v>
      </c>
      <c r="D235" s="231" t="s">
        <v>136</v>
      </c>
      <c r="E235" s="232" t="s">
        <v>627</v>
      </c>
      <c r="F235" s="233" t="s">
        <v>628</v>
      </c>
      <c r="G235" s="234" t="s">
        <v>225</v>
      </c>
      <c r="H235" s="235">
        <v>2</v>
      </c>
      <c r="I235" s="236"/>
      <c r="J235" s="237">
        <f>ROUND(I235*H235,2)</f>
        <v>0</v>
      </c>
      <c r="K235" s="233" t="s">
        <v>140</v>
      </c>
      <c r="L235" s="72"/>
      <c r="M235" s="238" t="s">
        <v>23</v>
      </c>
      <c r="N235" s="239" t="s">
        <v>45</v>
      </c>
      <c r="O235" s="47"/>
      <c r="P235" s="240">
        <f>O235*H235</f>
        <v>0</v>
      </c>
      <c r="Q235" s="240">
        <v>0</v>
      </c>
      <c r="R235" s="240">
        <f>Q235*H235</f>
        <v>0</v>
      </c>
      <c r="S235" s="240">
        <v>0</v>
      </c>
      <c r="T235" s="241">
        <f>S235*H235</f>
        <v>0</v>
      </c>
      <c r="AR235" s="24" t="s">
        <v>521</v>
      </c>
      <c r="AT235" s="24" t="s">
        <v>136</v>
      </c>
      <c r="AU235" s="24" t="s">
        <v>83</v>
      </c>
      <c r="AY235" s="24" t="s">
        <v>132</v>
      </c>
      <c r="BE235" s="242">
        <f>IF(N235="základní",J235,0)</f>
        <v>0</v>
      </c>
      <c r="BF235" s="242">
        <f>IF(N235="snížená",J235,0)</f>
        <v>0</v>
      </c>
      <c r="BG235" s="242">
        <f>IF(N235="zákl. přenesená",J235,0)</f>
        <v>0</v>
      </c>
      <c r="BH235" s="242">
        <f>IF(N235="sníž. přenesená",J235,0)</f>
        <v>0</v>
      </c>
      <c r="BI235" s="242">
        <f>IF(N235="nulová",J235,0)</f>
        <v>0</v>
      </c>
      <c r="BJ235" s="24" t="s">
        <v>81</v>
      </c>
      <c r="BK235" s="242">
        <f>ROUND(I235*H235,2)</f>
        <v>0</v>
      </c>
      <c r="BL235" s="24" t="s">
        <v>521</v>
      </c>
      <c r="BM235" s="24" t="s">
        <v>629</v>
      </c>
    </row>
    <row r="236" s="1" customFormat="1">
      <c r="B236" s="46"/>
      <c r="C236" s="74"/>
      <c r="D236" s="255" t="s">
        <v>297</v>
      </c>
      <c r="E236" s="74"/>
      <c r="F236" s="286" t="s">
        <v>626</v>
      </c>
      <c r="G236" s="74"/>
      <c r="H236" s="74"/>
      <c r="I236" s="199"/>
      <c r="J236" s="74"/>
      <c r="K236" s="74"/>
      <c r="L236" s="72"/>
      <c r="M236" s="287"/>
      <c r="N236" s="47"/>
      <c r="O236" s="47"/>
      <c r="P236" s="47"/>
      <c r="Q236" s="47"/>
      <c r="R236" s="47"/>
      <c r="S236" s="47"/>
      <c r="T236" s="95"/>
      <c r="AT236" s="24" t="s">
        <v>297</v>
      </c>
      <c r="AU236" s="24" t="s">
        <v>83</v>
      </c>
    </row>
    <row r="237" s="1" customFormat="1" ht="38.25" customHeight="1">
      <c r="B237" s="46"/>
      <c r="C237" s="231" t="s">
        <v>630</v>
      </c>
      <c r="D237" s="231" t="s">
        <v>136</v>
      </c>
      <c r="E237" s="232" t="s">
        <v>631</v>
      </c>
      <c r="F237" s="233" t="s">
        <v>632</v>
      </c>
      <c r="G237" s="234" t="s">
        <v>225</v>
      </c>
      <c r="H237" s="235">
        <v>37</v>
      </c>
      <c r="I237" s="236"/>
      <c r="J237" s="237">
        <f>ROUND(I237*H237,2)</f>
        <v>0</v>
      </c>
      <c r="K237" s="233" t="s">
        <v>140</v>
      </c>
      <c r="L237" s="72"/>
      <c r="M237" s="238" t="s">
        <v>23</v>
      </c>
      <c r="N237" s="239" t="s">
        <v>45</v>
      </c>
      <c r="O237" s="47"/>
      <c r="P237" s="240">
        <f>O237*H237</f>
        <v>0</v>
      </c>
      <c r="Q237" s="240">
        <v>0</v>
      </c>
      <c r="R237" s="240">
        <f>Q237*H237</f>
        <v>0</v>
      </c>
      <c r="S237" s="240">
        <v>0</v>
      </c>
      <c r="T237" s="241">
        <f>S237*H237</f>
        <v>0</v>
      </c>
      <c r="AR237" s="24" t="s">
        <v>521</v>
      </c>
      <c r="AT237" s="24" t="s">
        <v>136</v>
      </c>
      <c r="AU237" s="24" t="s">
        <v>83</v>
      </c>
      <c r="AY237" s="24" t="s">
        <v>132</v>
      </c>
      <c r="BE237" s="242">
        <f>IF(N237="základní",J237,0)</f>
        <v>0</v>
      </c>
      <c r="BF237" s="242">
        <f>IF(N237="snížená",J237,0)</f>
        <v>0</v>
      </c>
      <c r="BG237" s="242">
        <f>IF(N237="zákl. přenesená",J237,0)</f>
        <v>0</v>
      </c>
      <c r="BH237" s="242">
        <f>IF(N237="sníž. přenesená",J237,0)</f>
        <v>0</v>
      </c>
      <c r="BI237" s="242">
        <f>IF(N237="nulová",J237,0)</f>
        <v>0</v>
      </c>
      <c r="BJ237" s="24" t="s">
        <v>81</v>
      </c>
      <c r="BK237" s="242">
        <f>ROUND(I237*H237,2)</f>
        <v>0</v>
      </c>
      <c r="BL237" s="24" t="s">
        <v>521</v>
      </c>
      <c r="BM237" s="24" t="s">
        <v>633</v>
      </c>
    </row>
    <row r="238" s="1" customFormat="1">
      <c r="B238" s="46"/>
      <c r="C238" s="74"/>
      <c r="D238" s="255" t="s">
        <v>297</v>
      </c>
      <c r="E238" s="74"/>
      <c r="F238" s="286" t="s">
        <v>626</v>
      </c>
      <c r="G238" s="74"/>
      <c r="H238" s="74"/>
      <c r="I238" s="199"/>
      <c r="J238" s="74"/>
      <c r="K238" s="74"/>
      <c r="L238" s="72"/>
      <c r="M238" s="287"/>
      <c r="N238" s="47"/>
      <c r="O238" s="47"/>
      <c r="P238" s="47"/>
      <c r="Q238" s="47"/>
      <c r="R238" s="47"/>
      <c r="S238" s="47"/>
      <c r="T238" s="95"/>
      <c r="AT238" s="24" t="s">
        <v>297</v>
      </c>
      <c r="AU238" s="24" t="s">
        <v>83</v>
      </c>
    </row>
    <row r="239" s="1" customFormat="1" ht="38.25" customHeight="1">
      <c r="B239" s="46"/>
      <c r="C239" s="231" t="s">
        <v>634</v>
      </c>
      <c r="D239" s="231" t="s">
        <v>136</v>
      </c>
      <c r="E239" s="232" t="s">
        <v>635</v>
      </c>
      <c r="F239" s="233" t="s">
        <v>636</v>
      </c>
      <c r="G239" s="234" t="s">
        <v>225</v>
      </c>
      <c r="H239" s="235">
        <v>3</v>
      </c>
      <c r="I239" s="236"/>
      <c r="J239" s="237">
        <f>ROUND(I239*H239,2)</f>
        <v>0</v>
      </c>
      <c r="K239" s="233" t="s">
        <v>140</v>
      </c>
      <c r="L239" s="72"/>
      <c r="M239" s="238" t="s">
        <v>23</v>
      </c>
      <c r="N239" s="239" t="s">
        <v>45</v>
      </c>
      <c r="O239" s="47"/>
      <c r="P239" s="240">
        <f>O239*H239</f>
        <v>0</v>
      </c>
      <c r="Q239" s="240">
        <v>0</v>
      </c>
      <c r="R239" s="240">
        <f>Q239*H239</f>
        <v>0</v>
      </c>
      <c r="S239" s="240">
        <v>0</v>
      </c>
      <c r="T239" s="241">
        <f>S239*H239</f>
        <v>0</v>
      </c>
      <c r="AR239" s="24" t="s">
        <v>521</v>
      </c>
      <c r="AT239" s="24" t="s">
        <v>136</v>
      </c>
      <c r="AU239" s="24" t="s">
        <v>83</v>
      </c>
      <c r="AY239" s="24" t="s">
        <v>132</v>
      </c>
      <c r="BE239" s="242">
        <f>IF(N239="základní",J239,0)</f>
        <v>0</v>
      </c>
      <c r="BF239" s="242">
        <f>IF(N239="snížená",J239,0)</f>
        <v>0</v>
      </c>
      <c r="BG239" s="242">
        <f>IF(N239="zákl. přenesená",J239,0)</f>
        <v>0</v>
      </c>
      <c r="BH239" s="242">
        <f>IF(N239="sníž. přenesená",J239,0)</f>
        <v>0</v>
      </c>
      <c r="BI239" s="242">
        <f>IF(N239="nulová",J239,0)</f>
        <v>0</v>
      </c>
      <c r="BJ239" s="24" t="s">
        <v>81</v>
      </c>
      <c r="BK239" s="242">
        <f>ROUND(I239*H239,2)</f>
        <v>0</v>
      </c>
      <c r="BL239" s="24" t="s">
        <v>521</v>
      </c>
      <c r="BM239" s="24" t="s">
        <v>637</v>
      </c>
    </row>
    <row r="240" s="1" customFormat="1">
      <c r="B240" s="46"/>
      <c r="C240" s="74"/>
      <c r="D240" s="255" t="s">
        <v>297</v>
      </c>
      <c r="E240" s="74"/>
      <c r="F240" s="286" t="s">
        <v>626</v>
      </c>
      <c r="G240" s="74"/>
      <c r="H240" s="74"/>
      <c r="I240" s="199"/>
      <c r="J240" s="74"/>
      <c r="K240" s="74"/>
      <c r="L240" s="72"/>
      <c r="M240" s="287"/>
      <c r="N240" s="47"/>
      <c r="O240" s="47"/>
      <c r="P240" s="47"/>
      <c r="Q240" s="47"/>
      <c r="R240" s="47"/>
      <c r="S240" s="47"/>
      <c r="T240" s="95"/>
      <c r="AT240" s="24" t="s">
        <v>297</v>
      </c>
      <c r="AU240" s="24" t="s">
        <v>83</v>
      </c>
    </row>
    <row r="241" s="1" customFormat="1" ht="25.5" customHeight="1">
      <c r="B241" s="46"/>
      <c r="C241" s="231" t="s">
        <v>638</v>
      </c>
      <c r="D241" s="231" t="s">
        <v>136</v>
      </c>
      <c r="E241" s="232" t="s">
        <v>639</v>
      </c>
      <c r="F241" s="233" t="s">
        <v>640</v>
      </c>
      <c r="G241" s="234" t="s">
        <v>139</v>
      </c>
      <c r="H241" s="235">
        <v>20</v>
      </c>
      <c r="I241" s="236"/>
      <c r="J241" s="237">
        <f>ROUND(I241*H241,2)</f>
        <v>0</v>
      </c>
      <c r="K241" s="233" t="s">
        <v>140</v>
      </c>
      <c r="L241" s="72"/>
      <c r="M241" s="238" t="s">
        <v>23</v>
      </c>
      <c r="N241" s="239" t="s">
        <v>45</v>
      </c>
      <c r="O241" s="47"/>
      <c r="P241" s="240">
        <f>O241*H241</f>
        <v>0</v>
      </c>
      <c r="Q241" s="240">
        <v>0</v>
      </c>
      <c r="R241" s="240">
        <f>Q241*H241</f>
        <v>0</v>
      </c>
      <c r="S241" s="240">
        <v>0</v>
      </c>
      <c r="T241" s="241">
        <f>S241*H241</f>
        <v>0</v>
      </c>
      <c r="AR241" s="24" t="s">
        <v>521</v>
      </c>
      <c r="AT241" s="24" t="s">
        <v>136</v>
      </c>
      <c r="AU241" s="24" t="s">
        <v>83</v>
      </c>
      <c r="AY241" s="24" t="s">
        <v>132</v>
      </c>
      <c r="BE241" s="242">
        <f>IF(N241="základní",J241,0)</f>
        <v>0</v>
      </c>
      <c r="BF241" s="242">
        <f>IF(N241="snížená",J241,0)</f>
        <v>0</v>
      </c>
      <c r="BG241" s="242">
        <f>IF(N241="zákl. přenesená",J241,0)</f>
        <v>0</v>
      </c>
      <c r="BH241" s="242">
        <f>IF(N241="sníž. přenesená",J241,0)</f>
        <v>0</v>
      </c>
      <c r="BI241" s="242">
        <f>IF(N241="nulová",J241,0)</f>
        <v>0</v>
      </c>
      <c r="BJ241" s="24" t="s">
        <v>81</v>
      </c>
      <c r="BK241" s="242">
        <f>ROUND(I241*H241,2)</f>
        <v>0</v>
      </c>
      <c r="BL241" s="24" t="s">
        <v>521</v>
      </c>
      <c r="BM241" s="24" t="s">
        <v>641</v>
      </c>
    </row>
    <row r="242" s="1" customFormat="1">
      <c r="B242" s="46"/>
      <c r="C242" s="74"/>
      <c r="D242" s="255" t="s">
        <v>297</v>
      </c>
      <c r="E242" s="74"/>
      <c r="F242" s="286" t="s">
        <v>626</v>
      </c>
      <c r="G242" s="74"/>
      <c r="H242" s="74"/>
      <c r="I242" s="199"/>
      <c r="J242" s="74"/>
      <c r="K242" s="74"/>
      <c r="L242" s="72"/>
      <c r="M242" s="287"/>
      <c r="N242" s="47"/>
      <c r="O242" s="47"/>
      <c r="P242" s="47"/>
      <c r="Q242" s="47"/>
      <c r="R242" s="47"/>
      <c r="S242" s="47"/>
      <c r="T242" s="95"/>
      <c r="AT242" s="24" t="s">
        <v>297</v>
      </c>
      <c r="AU242" s="24" t="s">
        <v>83</v>
      </c>
    </row>
    <row r="243" s="1" customFormat="1" ht="25.5" customHeight="1">
      <c r="B243" s="46"/>
      <c r="C243" s="231" t="s">
        <v>642</v>
      </c>
      <c r="D243" s="231" t="s">
        <v>136</v>
      </c>
      <c r="E243" s="232" t="s">
        <v>643</v>
      </c>
      <c r="F243" s="233" t="s">
        <v>644</v>
      </c>
      <c r="G243" s="234" t="s">
        <v>139</v>
      </c>
      <c r="H243" s="235">
        <v>50</v>
      </c>
      <c r="I243" s="236"/>
      <c r="J243" s="237">
        <f>ROUND(I243*H243,2)</f>
        <v>0</v>
      </c>
      <c r="K243" s="233" t="s">
        <v>140</v>
      </c>
      <c r="L243" s="72"/>
      <c r="M243" s="238" t="s">
        <v>23</v>
      </c>
      <c r="N243" s="239" t="s">
        <v>45</v>
      </c>
      <c r="O243" s="47"/>
      <c r="P243" s="240">
        <f>O243*H243</f>
        <v>0</v>
      </c>
      <c r="Q243" s="240">
        <v>0</v>
      </c>
      <c r="R243" s="240">
        <f>Q243*H243</f>
        <v>0</v>
      </c>
      <c r="S243" s="240">
        <v>0</v>
      </c>
      <c r="T243" s="241">
        <f>S243*H243</f>
        <v>0</v>
      </c>
      <c r="AR243" s="24" t="s">
        <v>521</v>
      </c>
      <c r="AT243" s="24" t="s">
        <v>136</v>
      </c>
      <c r="AU243" s="24" t="s">
        <v>83</v>
      </c>
      <c r="AY243" s="24" t="s">
        <v>132</v>
      </c>
      <c r="BE243" s="242">
        <f>IF(N243="základní",J243,0)</f>
        <v>0</v>
      </c>
      <c r="BF243" s="242">
        <f>IF(N243="snížená",J243,0)</f>
        <v>0</v>
      </c>
      <c r="BG243" s="242">
        <f>IF(N243="zákl. přenesená",J243,0)</f>
        <v>0</v>
      </c>
      <c r="BH243" s="242">
        <f>IF(N243="sníž. přenesená",J243,0)</f>
        <v>0</v>
      </c>
      <c r="BI243" s="242">
        <f>IF(N243="nulová",J243,0)</f>
        <v>0</v>
      </c>
      <c r="BJ243" s="24" t="s">
        <v>81</v>
      </c>
      <c r="BK243" s="242">
        <f>ROUND(I243*H243,2)</f>
        <v>0</v>
      </c>
      <c r="BL243" s="24" t="s">
        <v>521</v>
      </c>
      <c r="BM243" s="24" t="s">
        <v>645</v>
      </c>
    </row>
    <row r="244" s="1" customFormat="1">
      <c r="B244" s="46"/>
      <c r="C244" s="74"/>
      <c r="D244" s="255" t="s">
        <v>297</v>
      </c>
      <c r="E244" s="74"/>
      <c r="F244" s="286" t="s">
        <v>626</v>
      </c>
      <c r="G244" s="74"/>
      <c r="H244" s="74"/>
      <c r="I244" s="199"/>
      <c r="J244" s="74"/>
      <c r="K244" s="74"/>
      <c r="L244" s="72"/>
      <c r="M244" s="287"/>
      <c r="N244" s="47"/>
      <c r="O244" s="47"/>
      <c r="P244" s="47"/>
      <c r="Q244" s="47"/>
      <c r="R244" s="47"/>
      <c r="S244" s="47"/>
      <c r="T244" s="95"/>
      <c r="AT244" s="24" t="s">
        <v>297</v>
      </c>
      <c r="AU244" s="24" t="s">
        <v>83</v>
      </c>
    </row>
    <row r="245" s="1" customFormat="1" ht="16.5" customHeight="1">
      <c r="B245" s="46"/>
      <c r="C245" s="231" t="s">
        <v>81</v>
      </c>
      <c r="D245" s="231" t="s">
        <v>136</v>
      </c>
      <c r="E245" s="232" t="s">
        <v>646</v>
      </c>
      <c r="F245" s="233" t="s">
        <v>647</v>
      </c>
      <c r="G245" s="234" t="s">
        <v>602</v>
      </c>
      <c r="H245" s="235">
        <v>0.40000000000000002</v>
      </c>
      <c r="I245" s="236"/>
      <c r="J245" s="237">
        <f>ROUND(I245*H245,2)</f>
        <v>0</v>
      </c>
      <c r="K245" s="233" t="s">
        <v>140</v>
      </c>
      <c r="L245" s="72"/>
      <c r="M245" s="238" t="s">
        <v>23</v>
      </c>
      <c r="N245" s="239" t="s">
        <v>45</v>
      </c>
      <c r="O245" s="47"/>
      <c r="P245" s="240">
        <f>O245*H245</f>
        <v>0</v>
      </c>
      <c r="Q245" s="240">
        <v>0</v>
      </c>
      <c r="R245" s="240">
        <f>Q245*H245</f>
        <v>0</v>
      </c>
      <c r="S245" s="240">
        <v>0</v>
      </c>
      <c r="T245" s="241">
        <f>S245*H245</f>
        <v>0</v>
      </c>
      <c r="AR245" s="24" t="s">
        <v>141</v>
      </c>
      <c r="AT245" s="24" t="s">
        <v>136</v>
      </c>
      <c r="AU245" s="24" t="s">
        <v>83</v>
      </c>
      <c r="AY245" s="24" t="s">
        <v>132</v>
      </c>
      <c r="BE245" s="242">
        <f>IF(N245="základní",J245,0)</f>
        <v>0</v>
      </c>
      <c r="BF245" s="242">
        <f>IF(N245="snížená",J245,0)</f>
        <v>0</v>
      </c>
      <c r="BG245" s="242">
        <f>IF(N245="zákl. přenesená",J245,0)</f>
        <v>0</v>
      </c>
      <c r="BH245" s="242">
        <f>IF(N245="sníž. přenesená",J245,0)</f>
        <v>0</v>
      </c>
      <c r="BI245" s="242">
        <f>IF(N245="nulová",J245,0)</f>
        <v>0</v>
      </c>
      <c r="BJ245" s="24" t="s">
        <v>81</v>
      </c>
      <c r="BK245" s="242">
        <f>ROUND(I245*H245,2)</f>
        <v>0</v>
      </c>
      <c r="BL245" s="24" t="s">
        <v>141</v>
      </c>
      <c r="BM245" s="24" t="s">
        <v>648</v>
      </c>
    </row>
    <row r="246" s="1" customFormat="1">
      <c r="B246" s="46"/>
      <c r="C246" s="74"/>
      <c r="D246" s="255" t="s">
        <v>297</v>
      </c>
      <c r="E246" s="74"/>
      <c r="F246" s="286" t="s">
        <v>649</v>
      </c>
      <c r="G246" s="74"/>
      <c r="H246" s="74"/>
      <c r="I246" s="199"/>
      <c r="J246" s="74"/>
      <c r="K246" s="74"/>
      <c r="L246" s="72"/>
      <c r="M246" s="287"/>
      <c r="N246" s="47"/>
      <c r="O246" s="47"/>
      <c r="P246" s="47"/>
      <c r="Q246" s="47"/>
      <c r="R246" s="47"/>
      <c r="S246" s="47"/>
      <c r="T246" s="95"/>
      <c r="AT246" s="24" t="s">
        <v>297</v>
      </c>
      <c r="AU246" s="24" t="s">
        <v>83</v>
      </c>
    </row>
    <row r="247" s="11" customFormat="1" ht="37.44" customHeight="1">
      <c r="B247" s="215"/>
      <c r="C247" s="216"/>
      <c r="D247" s="217" t="s">
        <v>73</v>
      </c>
      <c r="E247" s="218" t="s">
        <v>650</v>
      </c>
      <c r="F247" s="218" t="s">
        <v>651</v>
      </c>
      <c r="G247" s="216"/>
      <c r="H247" s="216"/>
      <c r="I247" s="219"/>
      <c r="J247" s="220">
        <f>BK247</f>
        <v>0</v>
      </c>
      <c r="K247" s="216"/>
      <c r="L247" s="221"/>
      <c r="M247" s="222"/>
      <c r="N247" s="223"/>
      <c r="O247" s="223"/>
      <c r="P247" s="224">
        <f>SUM(P248:P249)</f>
        <v>0</v>
      </c>
      <c r="Q247" s="223"/>
      <c r="R247" s="224">
        <f>SUM(R248:R249)</f>
        <v>0</v>
      </c>
      <c r="S247" s="223"/>
      <c r="T247" s="225">
        <f>SUM(T248:T249)</f>
        <v>0</v>
      </c>
      <c r="AR247" s="226" t="s">
        <v>186</v>
      </c>
      <c r="AT247" s="227" t="s">
        <v>73</v>
      </c>
      <c r="AU247" s="227" t="s">
        <v>74</v>
      </c>
      <c r="AY247" s="226" t="s">
        <v>132</v>
      </c>
      <c r="BK247" s="228">
        <f>SUM(BK248:BK249)</f>
        <v>0</v>
      </c>
    </row>
    <row r="248" s="1" customFormat="1" ht="38.25" customHeight="1">
      <c r="B248" s="46"/>
      <c r="C248" s="231" t="s">
        <v>652</v>
      </c>
      <c r="D248" s="231" t="s">
        <v>136</v>
      </c>
      <c r="E248" s="232" t="s">
        <v>653</v>
      </c>
      <c r="F248" s="233" t="s">
        <v>654</v>
      </c>
      <c r="G248" s="234" t="s">
        <v>655</v>
      </c>
      <c r="H248" s="235">
        <v>3</v>
      </c>
      <c r="I248" s="236"/>
      <c r="J248" s="237">
        <f>ROUND(I248*H248,2)</f>
        <v>0</v>
      </c>
      <c r="K248" s="233" t="s">
        <v>140</v>
      </c>
      <c r="L248" s="72"/>
      <c r="M248" s="238" t="s">
        <v>23</v>
      </c>
      <c r="N248" s="239" t="s">
        <v>45</v>
      </c>
      <c r="O248" s="47"/>
      <c r="P248" s="240">
        <f>O248*H248</f>
        <v>0</v>
      </c>
      <c r="Q248" s="240">
        <v>0</v>
      </c>
      <c r="R248" s="240">
        <f>Q248*H248</f>
        <v>0</v>
      </c>
      <c r="S248" s="240">
        <v>0</v>
      </c>
      <c r="T248" s="241">
        <f>S248*H248</f>
        <v>0</v>
      </c>
      <c r="AR248" s="24" t="s">
        <v>656</v>
      </c>
      <c r="AT248" s="24" t="s">
        <v>136</v>
      </c>
      <c r="AU248" s="24" t="s">
        <v>81</v>
      </c>
      <c r="AY248" s="24" t="s">
        <v>132</v>
      </c>
      <c r="BE248" s="242">
        <f>IF(N248="základní",J248,0)</f>
        <v>0</v>
      </c>
      <c r="BF248" s="242">
        <f>IF(N248="snížená",J248,0)</f>
        <v>0</v>
      </c>
      <c r="BG248" s="242">
        <f>IF(N248="zákl. přenesená",J248,0)</f>
        <v>0</v>
      </c>
      <c r="BH248" s="242">
        <f>IF(N248="sníž. přenesená",J248,0)</f>
        <v>0</v>
      </c>
      <c r="BI248" s="242">
        <f>IF(N248="nulová",J248,0)</f>
        <v>0</v>
      </c>
      <c r="BJ248" s="24" t="s">
        <v>81</v>
      </c>
      <c r="BK248" s="242">
        <f>ROUND(I248*H248,2)</f>
        <v>0</v>
      </c>
      <c r="BL248" s="24" t="s">
        <v>656</v>
      </c>
      <c r="BM248" s="24" t="s">
        <v>657</v>
      </c>
    </row>
    <row r="249" s="1" customFormat="1" ht="25.5" customHeight="1">
      <c r="B249" s="46"/>
      <c r="C249" s="231" t="s">
        <v>658</v>
      </c>
      <c r="D249" s="231" t="s">
        <v>136</v>
      </c>
      <c r="E249" s="232" t="s">
        <v>659</v>
      </c>
      <c r="F249" s="233" t="s">
        <v>660</v>
      </c>
      <c r="G249" s="234" t="s">
        <v>655</v>
      </c>
      <c r="H249" s="235">
        <v>2</v>
      </c>
      <c r="I249" s="236"/>
      <c r="J249" s="237">
        <f>ROUND(I249*H249,2)</f>
        <v>0</v>
      </c>
      <c r="K249" s="233" t="s">
        <v>23</v>
      </c>
      <c r="L249" s="72"/>
      <c r="M249" s="238" t="s">
        <v>23</v>
      </c>
      <c r="N249" s="288" t="s">
        <v>45</v>
      </c>
      <c r="O249" s="289"/>
      <c r="P249" s="290">
        <f>O249*H249</f>
        <v>0</v>
      </c>
      <c r="Q249" s="290">
        <v>0</v>
      </c>
      <c r="R249" s="290">
        <f>Q249*H249</f>
        <v>0</v>
      </c>
      <c r="S249" s="290">
        <v>0</v>
      </c>
      <c r="T249" s="291">
        <f>S249*H249</f>
        <v>0</v>
      </c>
      <c r="AR249" s="24" t="s">
        <v>656</v>
      </c>
      <c r="AT249" s="24" t="s">
        <v>136</v>
      </c>
      <c r="AU249" s="24" t="s">
        <v>81</v>
      </c>
      <c r="AY249" s="24" t="s">
        <v>132</v>
      </c>
      <c r="BE249" s="242">
        <f>IF(N249="základní",J249,0)</f>
        <v>0</v>
      </c>
      <c r="BF249" s="242">
        <f>IF(N249="snížená",J249,0)</f>
        <v>0</v>
      </c>
      <c r="BG249" s="242">
        <f>IF(N249="zákl. přenesená",J249,0)</f>
        <v>0</v>
      </c>
      <c r="BH249" s="242">
        <f>IF(N249="sníž. přenesená",J249,0)</f>
        <v>0</v>
      </c>
      <c r="BI249" s="242">
        <f>IF(N249="nulová",J249,0)</f>
        <v>0</v>
      </c>
      <c r="BJ249" s="24" t="s">
        <v>81</v>
      </c>
      <c r="BK249" s="242">
        <f>ROUND(I249*H249,2)</f>
        <v>0</v>
      </c>
      <c r="BL249" s="24" t="s">
        <v>656</v>
      </c>
      <c r="BM249" s="24" t="s">
        <v>661</v>
      </c>
    </row>
    <row r="250" s="1" customFormat="1" ht="6.96" customHeight="1">
      <c r="B250" s="67"/>
      <c r="C250" s="68"/>
      <c r="D250" s="68"/>
      <c r="E250" s="68"/>
      <c r="F250" s="68"/>
      <c r="G250" s="68"/>
      <c r="H250" s="68"/>
      <c r="I250" s="174"/>
      <c r="J250" s="68"/>
      <c r="K250" s="68"/>
      <c r="L250" s="72"/>
    </row>
  </sheetData>
  <sheetProtection sheet="1" autoFilter="0" formatColumns="0" formatRows="0" objects="1" scenarios="1" spinCount="100000" saltValue="dS+CzQ0QobF9RsNGlnYmj4GOBBBIV4FbQQIE8jLT1fgy+swK1hgcuqEWtbU5pIVsRguBNKaN/SI9VM6ioBWeuw==" hashValue="LiSGRIdHD0rlxeXQT3BsWiGMBwqkXglcr3b/ynqKxKryBPgpxqyeaRDQWmJyoheZ3AxQ6kOZl5kbQ//ZwhPSPw==" algorithmName="SHA-512" password="CC35"/>
  <autoFilter ref="C93:K249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82:H82"/>
    <mergeCell ref="E84:H84"/>
    <mergeCell ref="E86:H86"/>
    <mergeCell ref="G1:H1"/>
    <mergeCell ref="L2:V2"/>
  </mergeCells>
  <hyperlinks>
    <hyperlink ref="F1:G1" location="C2" display="1) Krycí list soupisu"/>
    <hyperlink ref="G1:H1" location="C58" display="2) Rekapitulace"/>
    <hyperlink ref="J1" location="C93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92" customWidth="1"/>
    <col min="2" max="2" width="1.664063" style="292" customWidth="1"/>
    <col min="3" max="4" width="5" style="292" customWidth="1"/>
    <col min="5" max="5" width="11.67" style="292" customWidth="1"/>
    <col min="6" max="6" width="9.17" style="292" customWidth="1"/>
    <col min="7" max="7" width="5" style="292" customWidth="1"/>
    <col min="8" max="8" width="77.83" style="292" customWidth="1"/>
    <col min="9" max="10" width="20" style="292" customWidth="1"/>
    <col min="11" max="11" width="1.664063" style="292" customWidth="1"/>
  </cols>
  <sheetData>
    <row r="1" ht="37.5" customHeight="1"/>
    <row r="2" ht="7.5" customHeight="1">
      <c r="B2" s="293"/>
      <c r="C2" s="294"/>
      <c r="D2" s="294"/>
      <c r="E2" s="294"/>
      <c r="F2" s="294"/>
      <c r="G2" s="294"/>
      <c r="H2" s="294"/>
      <c r="I2" s="294"/>
      <c r="J2" s="294"/>
      <c r="K2" s="295"/>
    </row>
    <row r="3" s="15" customFormat="1" ht="45" customHeight="1">
      <c r="B3" s="296"/>
      <c r="C3" s="297" t="s">
        <v>662</v>
      </c>
      <c r="D3" s="297"/>
      <c r="E3" s="297"/>
      <c r="F3" s="297"/>
      <c r="G3" s="297"/>
      <c r="H3" s="297"/>
      <c r="I3" s="297"/>
      <c r="J3" s="297"/>
      <c r="K3" s="298"/>
    </row>
    <row r="4" ht="25.5" customHeight="1">
      <c r="B4" s="299"/>
      <c r="C4" s="300" t="s">
        <v>663</v>
      </c>
      <c r="D4" s="300"/>
      <c r="E4" s="300"/>
      <c r="F4" s="300"/>
      <c r="G4" s="300"/>
      <c r="H4" s="300"/>
      <c r="I4" s="300"/>
      <c r="J4" s="300"/>
      <c r="K4" s="301"/>
    </row>
    <row r="5" ht="5.25" customHeight="1">
      <c r="B5" s="299"/>
      <c r="C5" s="302"/>
      <c r="D5" s="302"/>
      <c r="E5" s="302"/>
      <c r="F5" s="302"/>
      <c r="G5" s="302"/>
      <c r="H5" s="302"/>
      <c r="I5" s="302"/>
      <c r="J5" s="302"/>
      <c r="K5" s="301"/>
    </row>
    <row r="6" ht="15" customHeight="1">
      <c r="B6" s="299"/>
      <c r="C6" s="303" t="s">
        <v>664</v>
      </c>
      <c r="D6" s="303"/>
      <c r="E6" s="303"/>
      <c r="F6" s="303"/>
      <c r="G6" s="303"/>
      <c r="H6" s="303"/>
      <c r="I6" s="303"/>
      <c r="J6" s="303"/>
      <c r="K6" s="301"/>
    </row>
    <row r="7" ht="15" customHeight="1">
      <c r="B7" s="304"/>
      <c r="C7" s="303" t="s">
        <v>665</v>
      </c>
      <c r="D7" s="303"/>
      <c r="E7" s="303"/>
      <c r="F7" s="303"/>
      <c r="G7" s="303"/>
      <c r="H7" s="303"/>
      <c r="I7" s="303"/>
      <c r="J7" s="303"/>
      <c r="K7" s="301"/>
    </row>
    <row r="8" ht="12.75" customHeight="1">
      <c r="B8" s="304"/>
      <c r="C8" s="303"/>
      <c r="D8" s="303"/>
      <c r="E8" s="303"/>
      <c r="F8" s="303"/>
      <c r="G8" s="303"/>
      <c r="H8" s="303"/>
      <c r="I8" s="303"/>
      <c r="J8" s="303"/>
      <c r="K8" s="301"/>
    </row>
    <row r="9" ht="15" customHeight="1">
      <c r="B9" s="304"/>
      <c r="C9" s="303" t="s">
        <v>666</v>
      </c>
      <c r="D9" s="303"/>
      <c r="E9" s="303"/>
      <c r="F9" s="303"/>
      <c r="G9" s="303"/>
      <c r="H9" s="303"/>
      <c r="I9" s="303"/>
      <c r="J9" s="303"/>
      <c r="K9" s="301"/>
    </row>
    <row r="10" ht="15" customHeight="1">
      <c r="B10" s="304"/>
      <c r="C10" s="303"/>
      <c r="D10" s="303" t="s">
        <v>667</v>
      </c>
      <c r="E10" s="303"/>
      <c r="F10" s="303"/>
      <c r="G10" s="303"/>
      <c r="H10" s="303"/>
      <c r="I10" s="303"/>
      <c r="J10" s="303"/>
      <c r="K10" s="301"/>
    </row>
    <row r="11" ht="15" customHeight="1">
      <c r="B11" s="304"/>
      <c r="C11" s="305"/>
      <c r="D11" s="303" t="s">
        <v>668</v>
      </c>
      <c r="E11" s="303"/>
      <c r="F11" s="303"/>
      <c r="G11" s="303"/>
      <c r="H11" s="303"/>
      <c r="I11" s="303"/>
      <c r="J11" s="303"/>
      <c r="K11" s="301"/>
    </row>
    <row r="12" ht="12.75" customHeight="1">
      <c r="B12" s="304"/>
      <c r="C12" s="305"/>
      <c r="D12" s="305"/>
      <c r="E12" s="305"/>
      <c r="F12" s="305"/>
      <c r="G12" s="305"/>
      <c r="H12" s="305"/>
      <c r="I12" s="305"/>
      <c r="J12" s="305"/>
      <c r="K12" s="301"/>
    </row>
    <row r="13" ht="15" customHeight="1">
      <c r="B13" s="304"/>
      <c r="C13" s="305"/>
      <c r="D13" s="303" t="s">
        <v>669</v>
      </c>
      <c r="E13" s="303"/>
      <c r="F13" s="303"/>
      <c r="G13" s="303"/>
      <c r="H13" s="303"/>
      <c r="I13" s="303"/>
      <c r="J13" s="303"/>
      <c r="K13" s="301"/>
    </row>
    <row r="14" ht="15" customHeight="1">
      <c r="B14" s="304"/>
      <c r="C14" s="305"/>
      <c r="D14" s="303" t="s">
        <v>670</v>
      </c>
      <c r="E14" s="303"/>
      <c r="F14" s="303"/>
      <c r="G14" s="303"/>
      <c r="H14" s="303"/>
      <c r="I14" s="303"/>
      <c r="J14" s="303"/>
      <c r="K14" s="301"/>
    </row>
    <row r="15" ht="15" customHeight="1">
      <c r="B15" s="304"/>
      <c r="C15" s="305"/>
      <c r="D15" s="303" t="s">
        <v>671</v>
      </c>
      <c r="E15" s="303"/>
      <c r="F15" s="303"/>
      <c r="G15" s="303"/>
      <c r="H15" s="303"/>
      <c r="I15" s="303"/>
      <c r="J15" s="303"/>
      <c r="K15" s="301"/>
    </row>
    <row r="16" ht="15" customHeight="1">
      <c r="B16" s="304"/>
      <c r="C16" s="305"/>
      <c r="D16" s="305"/>
      <c r="E16" s="306" t="s">
        <v>80</v>
      </c>
      <c r="F16" s="303" t="s">
        <v>672</v>
      </c>
      <c r="G16" s="303"/>
      <c r="H16" s="303"/>
      <c r="I16" s="303"/>
      <c r="J16" s="303"/>
      <c r="K16" s="301"/>
    </row>
    <row r="17" ht="15" customHeight="1">
      <c r="B17" s="304"/>
      <c r="C17" s="305"/>
      <c r="D17" s="305"/>
      <c r="E17" s="306" t="s">
        <v>673</v>
      </c>
      <c r="F17" s="303" t="s">
        <v>674</v>
      </c>
      <c r="G17" s="303"/>
      <c r="H17" s="303"/>
      <c r="I17" s="303"/>
      <c r="J17" s="303"/>
      <c r="K17" s="301"/>
    </row>
    <row r="18" ht="15" customHeight="1">
      <c r="B18" s="304"/>
      <c r="C18" s="305"/>
      <c r="D18" s="305"/>
      <c r="E18" s="306" t="s">
        <v>675</v>
      </c>
      <c r="F18" s="303" t="s">
        <v>676</v>
      </c>
      <c r="G18" s="303"/>
      <c r="H18" s="303"/>
      <c r="I18" s="303"/>
      <c r="J18" s="303"/>
      <c r="K18" s="301"/>
    </row>
    <row r="19" ht="15" customHeight="1">
      <c r="B19" s="304"/>
      <c r="C19" s="305"/>
      <c r="D19" s="305"/>
      <c r="E19" s="306" t="s">
        <v>677</v>
      </c>
      <c r="F19" s="303" t="s">
        <v>678</v>
      </c>
      <c r="G19" s="303"/>
      <c r="H19" s="303"/>
      <c r="I19" s="303"/>
      <c r="J19" s="303"/>
      <c r="K19" s="301"/>
    </row>
    <row r="20" ht="15" customHeight="1">
      <c r="B20" s="304"/>
      <c r="C20" s="305"/>
      <c r="D20" s="305"/>
      <c r="E20" s="306" t="s">
        <v>679</v>
      </c>
      <c r="F20" s="303" t="s">
        <v>680</v>
      </c>
      <c r="G20" s="303"/>
      <c r="H20" s="303"/>
      <c r="I20" s="303"/>
      <c r="J20" s="303"/>
      <c r="K20" s="301"/>
    </row>
    <row r="21" ht="15" customHeight="1">
      <c r="B21" s="304"/>
      <c r="C21" s="305"/>
      <c r="D21" s="305"/>
      <c r="E21" s="306" t="s">
        <v>87</v>
      </c>
      <c r="F21" s="303" t="s">
        <v>681</v>
      </c>
      <c r="G21" s="303"/>
      <c r="H21" s="303"/>
      <c r="I21" s="303"/>
      <c r="J21" s="303"/>
      <c r="K21" s="301"/>
    </row>
    <row r="22" ht="12.75" customHeight="1">
      <c r="B22" s="304"/>
      <c r="C22" s="305"/>
      <c r="D22" s="305"/>
      <c r="E22" s="305"/>
      <c r="F22" s="305"/>
      <c r="G22" s="305"/>
      <c r="H22" s="305"/>
      <c r="I22" s="305"/>
      <c r="J22" s="305"/>
      <c r="K22" s="301"/>
    </row>
    <row r="23" ht="15" customHeight="1">
      <c r="B23" s="304"/>
      <c r="C23" s="303" t="s">
        <v>682</v>
      </c>
      <c r="D23" s="303"/>
      <c r="E23" s="303"/>
      <c r="F23" s="303"/>
      <c r="G23" s="303"/>
      <c r="H23" s="303"/>
      <c r="I23" s="303"/>
      <c r="J23" s="303"/>
      <c r="K23" s="301"/>
    </row>
    <row r="24" ht="15" customHeight="1">
      <c r="B24" s="304"/>
      <c r="C24" s="303" t="s">
        <v>683</v>
      </c>
      <c r="D24" s="303"/>
      <c r="E24" s="303"/>
      <c r="F24" s="303"/>
      <c r="G24" s="303"/>
      <c r="H24" s="303"/>
      <c r="I24" s="303"/>
      <c r="J24" s="303"/>
      <c r="K24" s="301"/>
    </row>
    <row r="25" ht="15" customHeight="1">
      <c r="B25" s="304"/>
      <c r="C25" s="303"/>
      <c r="D25" s="303" t="s">
        <v>684</v>
      </c>
      <c r="E25" s="303"/>
      <c r="F25" s="303"/>
      <c r="G25" s="303"/>
      <c r="H25" s="303"/>
      <c r="I25" s="303"/>
      <c r="J25" s="303"/>
      <c r="K25" s="301"/>
    </row>
    <row r="26" ht="15" customHeight="1">
      <c r="B26" s="304"/>
      <c r="C26" s="305"/>
      <c r="D26" s="303" t="s">
        <v>685</v>
      </c>
      <c r="E26" s="303"/>
      <c r="F26" s="303"/>
      <c r="G26" s="303"/>
      <c r="H26" s="303"/>
      <c r="I26" s="303"/>
      <c r="J26" s="303"/>
      <c r="K26" s="301"/>
    </row>
    <row r="27" ht="12.75" customHeight="1">
      <c r="B27" s="304"/>
      <c r="C27" s="305"/>
      <c r="D27" s="305"/>
      <c r="E27" s="305"/>
      <c r="F27" s="305"/>
      <c r="G27" s="305"/>
      <c r="H27" s="305"/>
      <c r="I27" s="305"/>
      <c r="J27" s="305"/>
      <c r="K27" s="301"/>
    </row>
    <row r="28" ht="15" customHeight="1">
      <c r="B28" s="304"/>
      <c r="C28" s="305"/>
      <c r="D28" s="303" t="s">
        <v>686</v>
      </c>
      <c r="E28" s="303"/>
      <c r="F28" s="303"/>
      <c r="G28" s="303"/>
      <c r="H28" s="303"/>
      <c r="I28" s="303"/>
      <c r="J28" s="303"/>
      <c r="K28" s="301"/>
    </row>
    <row r="29" ht="15" customHeight="1">
      <c r="B29" s="304"/>
      <c r="C29" s="305"/>
      <c r="D29" s="303" t="s">
        <v>687</v>
      </c>
      <c r="E29" s="303"/>
      <c r="F29" s="303"/>
      <c r="G29" s="303"/>
      <c r="H29" s="303"/>
      <c r="I29" s="303"/>
      <c r="J29" s="303"/>
      <c r="K29" s="301"/>
    </row>
    <row r="30" ht="12.75" customHeight="1">
      <c r="B30" s="304"/>
      <c r="C30" s="305"/>
      <c r="D30" s="305"/>
      <c r="E30" s="305"/>
      <c r="F30" s="305"/>
      <c r="G30" s="305"/>
      <c r="H30" s="305"/>
      <c r="I30" s="305"/>
      <c r="J30" s="305"/>
      <c r="K30" s="301"/>
    </row>
    <row r="31" ht="15" customHeight="1">
      <c r="B31" s="304"/>
      <c r="C31" s="305"/>
      <c r="D31" s="303" t="s">
        <v>688</v>
      </c>
      <c r="E31" s="303"/>
      <c r="F31" s="303"/>
      <c r="G31" s="303"/>
      <c r="H31" s="303"/>
      <c r="I31" s="303"/>
      <c r="J31" s="303"/>
      <c r="K31" s="301"/>
    </row>
    <row r="32" ht="15" customHeight="1">
      <c r="B32" s="304"/>
      <c r="C32" s="305"/>
      <c r="D32" s="303" t="s">
        <v>689</v>
      </c>
      <c r="E32" s="303"/>
      <c r="F32" s="303"/>
      <c r="G32" s="303"/>
      <c r="H32" s="303"/>
      <c r="I32" s="303"/>
      <c r="J32" s="303"/>
      <c r="K32" s="301"/>
    </row>
    <row r="33" ht="15" customHeight="1">
      <c r="B33" s="304"/>
      <c r="C33" s="305"/>
      <c r="D33" s="303" t="s">
        <v>690</v>
      </c>
      <c r="E33" s="303"/>
      <c r="F33" s="303"/>
      <c r="G33" s="303"/>
      <c r="H33" s="303"/>
      <c r="I33" s="303"/>
      <c r="J33" s="303"/>
      <c r="K33" s="301"/>
    </row>
    <row r="34" ht="15" customHeight="1">
      <c r="B34" s="304"/>
      <c r="C34" s="305"/>
      <c r="D34" s="303"/>
      <c r="E34" s="307" t="s">
        <v>117</v>
      </c>
      <c r="F34" s="303"/>
      <c r="G34" s="303" t="s">
        <v>691</v>
      </c>
      <c r="H34" s="303"/>
      <c r="I34" s="303"/>
      <c r="J34" s="303"/>
      <c r="K34" s="301"/>
    </row>
    <row r="35" ht="30.75" customHeight="1">
      <c r="B35" s="304"/>
      <c r="C35" s="305"/>
      <c r="D35" s="303"/>
      <c r="E35" s="307" t="s">
        <v>692</v>
      </c>
      <c r="F35" s="303"/>
      <c r="G35" s="303" t="s">
        <v>693</v>
      </c>
      <c r="H35" s="303"/>
      <c r="I35" s="303"/>
      <c r="J35" s="303"/>
      <c r="K35" s="301"/>
    </row>
    <row r="36" ht="15" customHeight="1">
      <c r="B36" s="304"/>
      <c r="C36" s="305"/>
      <c r="D36" s="303"/>
      <c r="E36" s="307" t="s">
        <v>55</v>
      </c>
      <c r="F36" s="303"/>
      <c r="G36" s="303" t="s">
        <v>694</v>
      </c>
      <c r="H36" s="303"/>
      <c r="I36" s="303"/>
      <c r="J36" s="303"/>
      <c r="K36" s="301"/>
    </row>
    <row r="37" ht="15" customHeight="1">
      <c r="B37" s="304"/>
      <c r="C37" s="305"/>
      <c r="D37" s="303"/>
      <c r="E37" s="307" t="s">
        <v>118</v>
      </c>
      <c r="F37" s="303"/>
      <c r="G37" s="303" t="s">
        <v>695</v>
      </c>
      <c r="H37" s="303"/>
      <c r="I37" s="303"/>
      <c r="J37" s="303"/>
      <c r="K37" s="301"/>
    </row>
    <row r="38" ht="15" customHeight="1">
      <c r="B38" s="304"/>
      <c r="C38" s="305"/>
      <c r="D38" s="303"/>
      <c r="E38" s="307" t="s">
        <v>119</v>
      </c>
      <c r="F38" s="303"/>
      <c r="G38" s="303" t="s">
        <v>696</v>
      </c>
      <c r="H38" s="303"/>
      <c r="I38" s="303"/>
      <c r="J38" s="303"/>
      <c r="K38" s="301"/>
    </row>
    <row r="39" ht="15" customHeight="1">
      <c r="B39" s="304"/>
      <c r="C39" s="305"/>
      <c r="D39" s="303"/>
      <c r="E39" s="307" t="s">
        <v>120</v>
      </c>
      <c r="F39" s="303"/>
      <c r="G39" s="303" t="s">
        <v>697</v>
      </c>
      <c r="H39" s="303"/>
      <c r="I39" s="303"/>
      <c r="J39" s="303"/>
      <c r="K39" s="301"/>
    </row>
    <row r="40" ht="15" customHeight="1">
      <c r="B40" s="304"/>
      <c r="C40" s="305"/>
      <c r="D40" s="303"/>
      <c r="E40" s="307" t="s">
        <v>698</v>
      </c>
      <c r="F40" s="303"/>
      <c r="G40" s="303" t="s">
        <v>699</v>
      </c>
      <c r="H40" s="303"/>
      <c r="I40" s="303"/>
      <c r="J40" s="303"/>
      <c r="K40" s="301"/>
    </row>
    <row r="41" ht="15" customHeight="1">
      <c r="B41" s="304"/>
      <c r="C41" s="305"/>
      <c r="D41" s="303"/>
      <c r="E41" s="307"/>
      <c r="F41" s="303"/>
      <c r="G41" s="303" t="s">
        <v>700</v>
      </c>
      <c r="H41" s="303"/>
      <c r="I41" s="303"/>
      <c r="J41" s="303"/>
      <c r="K41" s="301"/>
    </row>
    <row r="42" ht="15" customHeight="1">
      <c r="B42" s="304"/>
      <c r="C42" s="305"/>
      <c r="D42" s="303"/>
      <c r="E42" s="307" t="s">
        <v>701</v>
      </c>
      <c r="F42" s="303"/>
      <c r="G42" s="303" t="s">
        <v>702</v>
      </c>
      <c r="H42" s="303"/>
      <c r="I42" s="303"/>
      <c r="J42" s="303"/>
      <c r="K42" s="301"/>
    </row>
    <row r="43" ht="15" customHeight="1">
      <c r="B43" s="304"/>
      <c r="C43" s="305"/>
      <c r="D43" s="303"/>
      <c r="E43" s="307" t="s">
        <v>122</v>
      </c>
      <c r="F43" s="303"/>
      <c r="G43" s="303" t="s">
        <v>703</v>
      </c>
      <c r="H43" s="303"/>
      <c r="I43" s="303"/>
      <c r="J43" s="303"/>
      <c r="K43" s="301"/>
    </row>
    <row r="44" ht="12.75" customHeight="1">
      <c r="B44" s="304"/>
      <c r="C44" s="305"/>
      <c r="D44" s="303"/>
      <c r="E44" s="303"/>
      <c r="F44" s="303"/>
      <c r="G44" s="303"/>
      <c r="H44" s="303"/>
      <c r="I44" s="303"/>
      <c r="J44" s="303"/>
      <c r="K44" s="301"/>
    </row>
    <row r="45" ht="15" customHeight="1">
      <c r="B45" s="304"/>
      <c r="C45" s="305"/>
      <c r="D45" s="303" t="s">
        <v>704</v>
      </c>
      <c r="E45" s="303"/>
      <c r="F45" s="303"/>
      <c r="G45" s="303"/>
      <c r="H45" s="303"/>
      <c r="I45" s="303"/>
      <c r="J45" s="303"/>
      <c r="K45" s="301"/>
    </row>
    <row r="46" ht="15" customHeight="1">
      <c r="B46" s="304"/>
      <c r="C46" s="305"/>
      <c r="D46" s="305"/>
      <c r="E46" s="303" t="s">
        <v>705</v>
      </c>
      <c r="F46" s="303"/>
      <c r="G46" s="303"/>
      <c r="H46" s="303"/>
      <c r="I46" s="303"/>
      <c r="J46" s="303"/>
      <c r="K46" s="301"/>
    </row>
    <row r="47" ht="15" customHeight="1">
      <c r="B47" s="304"/>
      <c r="C47" s="305"/>
      <c r="D47" s="305"/>
      <c r="E47" s="303" t="s">
        <v>706</v>
      </c>
      <c r="F47" s="303"/>
      <c r="G47" s="303"/>
      <c r="H47" s="303"/>
      <c r="I47" s="303"/>
      <c r="J47" s="303"/>
      <c r="K47" s="301"/>
    </row>
    <row r="48" ht="15" customHeight="1">
      <c r="B48" s="304"/>
      <c r="C48" s="305"/>
      <c r="D48" s="305"/>
      <c r="E48" s="303" t="s">
        <v>707</v>
      </c>
      <c r="F48" s="303"/>
      <c r="G48" s="303"/>
      <c r="H48" s="303"/>
      <c r="I48" s="303"/>
      <c r="J48" s="303"/>
      <c r="K48" s="301"/>
    </row>
    <row r="49" ht="15" customHeight="1">
      <c r="B49" s="304"/>
      <c r="C49" s="305"/>
      <c r="D49" s="303" t="s">
        <v>708</v>
      </c>
      <c r="E49" s="303"/>
      <c r="F49" s="303"/>
      <c r="G49" s="303"/>
      <c r="H49" s="303"/>
      <c r="I49" s="303"/>
      <c r="J49" s="303"/>
      <c r="K49" s="301"/>
    </row>
    <row r="50" ht="25.5" customHeight="1">
      <c r="B50" s="299"/>
      <c r="C50" s="300" t="s">
        <v>709</v>
      </c>
      <c r="D50" s="300"/>
      <c r="E50" s="300"/>
      <c r="F50" s="300"/>
      <c r="G50" s="300"/>
      <c r="H50" s="300"/>
      <c r="I50" s="300"/>
      <c r="J50" s="300"/>
      <c r="K50" s="301"/>
    </row>
    <row r="51" ht="5.25" customHeight="1">
      <c r="B51" s="299"/>
      <c r="C51" s="302"/>
      <c r="D51" s="302"/>
      <c r="E51" s="302"/>
      <c r="F51" s="302"/>
      <c r="G51" s="302"/>
      <c r="H51" s="302"/>
      <c r="I51" s="302"/>
      <c r="J51" s="302"/>
      <c r="K51" s="301"/>
    </row>
    <row r="52" ht="15" customHeight="1">
      <c r="B52" s="299"/>
      <c r="C52" s="303" t="s">
        <v>710</v>
      </c>
      <c r="D52" s="303"/>
      <c r="E52" s="303"/>
      <c r="F52" s="303"/>
      <c r="G52" s="303"/>
      <c r="H52" s="303"/>
      <c r="I52" s="303"/>
      <c r="J52" s="303"/>
      <c r="K52" s="301"/>
    </row>
    <row r="53" ht="15" customHeight="1">
      <c r="B53" s="299"/>
      <c r="C53" s="303" t="s">
        <v>711</v>
      </c>
      <c r="D53" s="303"/>
      <c r="E53" s="303"/>
      <c r="F53" s="303"/>
      <c r="G53" s="303"/>
      <c r="H53" s="303"/>
      <c r="I53" s="303"/>
      <c r="J53" s="303"/>
      <c r="K53" s="301"/>
    </row>
    <row r="54" ht="12.75" customHeight="1">
      <c r="B54" s="299"/>
      <c r="C54" s="303"/>
      <c r="D54" s="303"/>
      <c r="E54" s="303"/>
      <c r="F54" s="303"/>
      <c r="G54" s="303"/>
      <c r="H54" s="303"/>
      <c r="I54" s="303"/>
      <c r="J54" s="303"/>
      <c r="K54" s="301"/>
    </row>
    <row r="55" ht="15" customHeight="1">
      <c r="B55" s="299"/>
      <c r="C55" s="303" t="s">
        <v>712</v>
      </c>
      <c r="D55" s="303"/>
      <c r="E55" s="303"/>
      <c r="F55" s="303"/>
      <c r="G55" s="303"/>
      <c r="H55" s="303"/>
      <c r="I55" s="303"/>
      <c r="J55" s="303"/>
      <c r="K55" s="301"/>
    </row>
    <row r="56" ht="15" customHeight="1">
      <c r="B56" s="299"/>
      <c r="C56" s="305"/>
      <c r="D56" s="303" t="s">
        <v>713</v>
      </c>
      <c r="E56" s="303"/>
      <c r="F56" s="303"/>
      <c r="G56" s="303"/>
      <c r="H56" s="303"/>
      <c r="I56" s="303"/>
      <c r="J56" s="303"/>
      <c r="K56" s="301"/>
    </row>
    <row r="57" ht="15" customHeight="1">
      <c r="B57" s="299"/>
      <c r="C57" s="305"/>
      <c r="D57" s="303" t="s">
        <v>714</v>
      </c>
      <c r="E57" s="303"/>
      <c r="F57" s="303"/>
      <c r="G57" s="303"/>
      <c r="H57" s="303"/>
      <c r="I57" s="303"/>
      <c r="J57" s="303"/>
      <c r="K57" s="301"/>
    </row>
    <row r="58" ht="15" customHeight="1">
      <c r="B58" s="299"/>
      <c r="C58" s="305"/>
      <c r="D58" s="303" t="s">
        <v>715</v>
      </c>
      <c r="E58" s="303"/>
      <c r="F58" s="303"/>
      <c r="G58" s="303"/>
      <c r="H58" s="303"/>
      <c r="I58" s="303"/>
      <c r="J58" s="303"/>
      <c r="K58" s="301"/>
    </row>
    <row r="59" ht="15" customHeight="1">
      <c r="B59" s="299"/>
      <c r="C59" s="305"/>
      <c r="D59" s="303" t="s">
        <v>716</v>
      </c>
      <c r="E59" s="303"/>
      <c r="F59" s="303"/>
      <c r="G59" s="303"/>
      <c r="H59" s="303"/>
      <c r="I59" s="303"/>
      <c r="J59" s="303"/>
      <c r="K59" s="301"/>
    </row>
    <row r="60" ht="15" customHeight="1">
      <c r="B60" s="299"/>
      <c r="C60" s="305"/>
      <c r="D60" s="308" t="s">
        <v>717</v>
      </c>
      <c r="E60" s="308"/>
      <c r="F60" s="308"/>
      <c r="G60" s="308"/>
      <c r="H60" s="308"/>
      <c r="I60" s="308"/>
      <c r="J60" s="308"/>
      <c r="K60" s="301"/>
    </row>
    <row r="61" ht="15" customHeight="1">
      <c r="B61" s="299"/>
      <c r="C61" s="305"/>
      <c r="D61" s="303" t="s">
        <v>718</v>
      </c>
      <c r="E61" s="303"/>
      <c r="F61" s="303"/>
      <c r="G61" s="303"/>
      <c r="H61" s="303"/>
      <c r="I61" s="303"/>
      <c r="J61" s="303"/>
      <c r="K61" s="301"/>
    </row>
    <row r="62" ht="12.75" customHeight="1">
      <c r="B62" s="299"/>
      <c r="C62" s="305"/>
      <c r="D62" s="305"/>
      <c r="E62" s="309"/>
      <c r="F62" s="305"/>
      <c r="G62" s="305"/>
      <c r="H62" s="305"/>
      <c r="I62" s="305"/>
      <c r="J62" s="305"/>
      <c r="K62" s="301"/>
    </row>
    <row r="63" ht="15" customHeight="1">
      <c r="B63" s="299"/>
      <c r="C63" s="305"/>
      <c r="D63" s="303" t="s">
        <v>719</v>
      </c>
      <c r="E63" s="303"/>
      <c r="F63" s="303"/>
      <c r="G63" s="303"/>
      <c r="H63" s="303"/>
      <c r="I63" s="303"/>
      <c r="J63" s="303"/>
      <c r="K63" s="301"/>
    </row>
    <row r="64" ht="15" customHeight="1">
      <c r="B64" s="299"/>
      <c r="C64" s="305"/>
      <c r="D64" s="308" t="s">
        <v>720</v>
      </c>
      <c r="E64" s="308"/>
      <c r="F64" s="308"/>
      <c r="G64" s="308"/>
      <c r="H64" s="308"/>
      <c r="I64" s="308"/>
      <c r="J64" s="308"/>
      <c r="K64" s="301"/>
    </row>
    <row r="65" ht="15" customHeight="1">
      <c r="B65" s="299"/>
      <c r="C65" s="305"/>
      <c r="D65" s="303" t="s">
        <v>721</v>
      </c>
      <c r="E65" s="303"/>
      <c r="F65" s="303"/>
      <c r="G65" s="303"/>
      <c r="H65" s="303"/>
      <c r="I65" s="303"/>
      <c r="J65" s="303"/>
      <c r="K65" s="301"/>
    </row>
    <row r="66" ht="15" customHeight="1">
      <c r="B66" s="299"/>
      <c r="C66" s="305"/>
      <c r="D66" s="303" t="s">
        <v>722</v>
      </c>
      <c r="E66" s="303"/>
      <c r="F66" s="303"/>
      <c r="G66" s="303"/>
      <c r="H66" s="303"/>
      <c r="I66" s="303"/>
      <c r="J66" s="303"/>
      <c r="K66" s="301"/>
    </row>
    <row r="67" ht="15" customHeight="1">
      <c r="B67" s="299"/>
      <c r="C67" s="305"/>
      <c r="D67" s="303" t="s">
        <v>723</v>
      </c>
      <c r="E67" s="303"/>
      <c r="F67" s="303"/>
      <c r="G67" s="303"/>
      <c r="H67" s="303"/>
      <c r="I67" s="303"/>
      <c r="J67" s="303"/>
      <c r="K67" s="301"/>
    </row>
    <row r="68" ht="15" customHeight="1">
      <c r="B68" s="299"/>
      <c r="C68" s="305"/>
      <c r="D68" s="303" t="s">
        <v>724</v>
      </c>
      <c r="E68" s="303"/>
      <c r="F68" s="303"/>
      <c r="G68" s="303"/>
      <c r="H68" s="303"/>
      <c r="I68" s="303"/>
      <c r="J68" s="303"/>
      <c r="K68" s="301"/>
    </row>
    <row r="69" ht="12.75" customHeight="1">
      <c r="B69" s="310"/>
      <c r="C69" s="311"/>
      <c r="D69" s="311"/>
      <c r="E69" s="311"/>
      <c r="F69" s="311"/>
      <c r="G69" s="311"/>
      <c r="H69" s="311"/>
      <c r="I69" s="311"/>
      <c r="J69" s="311"/>
      <c r="K69" s="312"/>
    </row>
    <row r="70" ht="18.75" customHeight="1">
      <c r="B70" s="313"/>
      <c r="C70" s="313"/>
      <c r="D70" s="313"/>
      <c r="E70" s="313"/>
      <c r="F70" s="313"/>
      <c r="G70" s="313"/>
      <c r="H70" s="313"/>
      <c r="I70" s="313"/>
      <c r="J70" s="313"/>
      <c r="K70" s="314"/>
    </row>
    <row r="71" ht="18.75" customHeight="1">
      <c r="B71" s="314"/>
      <c r="C71" s="314"/>
      <c r="D71" s="314"/>
      <c r="E71" s="314"/>
      <c r="F71" s="314"/>
      <c r="G71" s="314"/>
      <c r="H71" s="314"/>
      <c r="I71" s="314"/>
      <c r="J71" s="314"/>
      <c r="K71" s="314"/>
    </row>
    <row r="72" ht="7.5" customHeight="1">
      <c r="B72" s="315"/>
      <c r="C72" s="316"/>
      <c r="D72" s="316"/>
      <c r="E72" s="316"/>
      <c r="F72" s="316"/>
      <c r="G72" s="316"/>
      <c r="H72" s="316"/>
      <c r="I72" s="316"/>
      <c r="J72" s="316"/>
      <c r="K72" s="317"/>
    </row>
    <row r="73" ht="45" customHeight="1">
      <c r="B73" s="318"/>
      <c r="C73" s="319" t="s">
        <v>93</v>
      </c>
      <c r="D73" s="319"/>
      <c r="E73" s="319"/>
      <c r="F73" s="319"/>
      <c r="G73" s="319"/>
      <c r="H73" s="319"/>
      <c r="I73" s="319"/>
      <c r="J73" s="319"/>
      <c r="K73" s="320"/>
    </row>
    <row r="74" ht="17.25" customHeight="1">
      <c r="B74" s="318"/>
      <c r="C74" s="321" t="s">
        <v>725</v>
      </c>
      <c r="D74" s="321"/>
      <c r="E74" s="321"/>
      <c r="F74" s="321" t="s">
        <v>726</v>
      </c>
      <c r="G74" s="322"/>
      <c r="H74" s="321" t="s">
        <v>118</v>
      </c>
      <c r="I74" s="321" t="s">
        <v>59</v>
      </c>
      <c r="J74" s="321" t="s">
        <v>727</v>
      </c>
      <c r="K74" s="320"/>
    </row>
    <row r="75" ht="17.25" customHeight="1">
      <c r="B75" s="318"/>
      <c r="C75" s="323" t="s">
        <v>728</v>
      </c>
      <c r="D75" s="323"/>
      <c r="E75" s="323"/>
      <c r="F75" s="324" t="s">
        <v>729</v>
      </c>
      <c r="G75" s="325"/>
      <c r="H75" s="323"/>
      <c r="I75" s="323"/>
      <c r="J75" s="323" t="s">
        <v>730</v>
      </c>
      <c r="K75" s="320"/>
    </row>
    <row r="76" ht="5.25" customHeight="1">
      <c r="B76" s="318"/>
      <c r="C76" s="326"/>
      <c r="D76" s="326"/>
      <c r="E76" s="326"/>
      <c r="F76" s="326"/>
      <c r="G76" s="327"/>
      <c r="H76" s="326"/>
      <c r="I76" s="326"/>
      <c r="J76" s="326"/>
      <c r="K76" s="320"/>
    </row>
    <row r="77" ht="15" customHeight="1">
      <c r="B77" s="318"/>
      <c r="C77" s="307" t="s">
        <v>55</v>
      </c>
      <c r="D77" s="326"/>
      <c r="E77" s="326"/>
      <c r="F77" s="328" t="s">
        <v>731</v>
      </c>
      <c r="G77" s="327"/>
      <c r="H77" s="307" t="s">
        <v>732</v>
      </c>
      <c r="I77" s="307" t="s">
        <v>733</v>
      </c>
      <c r="J77" s="307">
        <v>20</v>
      </c>
      <c r="K77" s="320"/>
    </row>
    <row r="78" ht="15" customHeight="1">
      <c r="B78" s="318"/>
      <c r="C78" s="307" t="s">
        <v>734</v>
      </c>
      <c r="D78" s="307"/>
      <c r="E78" s="307"/>
      <c r="F78" s="328" t="s">
        <v>731</v>
      </c>
      <c r="G78" s="327"/>
      <c r="H78" s="307" t="s">
        <v>735</v>
      </c>
      <c r="I78" s="307" t="s">
        <v>733</v>
      </c>
      <c r="J78" s="307">
        <v>120</v>
      </c>
      <c r="K78" s="320"/>
    </row>
    <row r="79" ht="15" customHeight="1">
      <c r="B79" s="329"/>
      <c r="C79" s="307" t="s">
        <v>736</v>
      </c>
      <c r="D79" s="307"/>
      <c r="E79" s="307"/>
      <c r="F79" s="328" t="s">
        <v>737</v>
      </c>
      <c r="G79" s="327"/>
      <c r="H79" s="307" t="s">
        <v>738</v>
      </c>
      <c r="I79" s="307" t="s">
        <v>733</v>
      </c>
      <c r="J79" s="307">
        <v>50</v>
      </c>
      <c r="K79" s="320"/>
    </row>
    <row r="80" ht="15" customHeight="1">
      <c r="B80" s="329"/>
      <c r="C80" s="307" t="s">
        <v>739</v>
      </c>
      <c r="D80" s="307"/>
      <c r="E80" s="307"/>
      <c r="F80" s="328" t="s">
        <v>731</v>
      </c>
      <c r="G80" s="327"/>
      <c r="H80" s="307" t="s">
        <v>740</v>
      </c>
      <c r="I80" s="307" t="s">
        <v>741</v>
      </c>
      <c r="J80" s="307"/>
      <c r="K80" s="320"/>
    </row>
    <row r="81" ht="15" customHeight="1">
      <c r="B81" s="329"/>
      <c r="C81" s="330" t="s">
        <v>742</v>
      </c>
      <c r="D81" s="330"/>
      <c r="E81" s="330"/>
      <c r="F81" s="331" t="s">
        <v>737</v>
      </c>
      <c r="G81" s="330"/>
      <c r="H81" s="330" t="s">
        <v>743</v>
      </c>
      <c r="I81" s="330" t="s">
        <v>733</v>
      </c>
      <c r="J81" s="330">
        <v>15</v>
      </c>
      <c r="K81" s="320"/>
    </row>
    <row r="82" ht="15" customHeight="1">
      <c r="B82" s="329"/>
      <c r="C82" s="330" t="s">
        <v>744</v>
      </c>
      <c r="D82" s="330"/>
      <c r="E82" s="330"/>
      <c r="F82" s="331" t="s">
        <v>737</v>
      </c>
      <c r="G82" s="330"/>
      <c r="H82" s="330" t="s">
        <v>745</v>
      </c>
      <c r="I82" s="330" t="s">
        <v>733</v>
      </c>
      <c r="J82" s="330">
        <v>15</v>
      </c>
      <c r="K82" s="320"/>
    </row>
    <row r="83" ht="15" customHeight="1">
      <c r="B83" s="329"/>
      <c r="C83" s="330" t="s">
        <v>746</v>
      </c>
      <c r="D83" s="330"/>
      <c r="E83" s="330"/>
      <c r="F83" s="331" t="s">
        <v>737</v>
      </c>
      <c r="G83" s="330"/>
      <c r="H83" s="330" t="s">
        <v>747</v>
      </c>
      <c r="I83" s="330" t="s">
        <v>733</v>
      </c>
      <c r="J83" s="330">
        <v>20</v>
      </c>
      <c r="K83" s="320"/>
    </row>
    <row r="84" ht="15" customHeight="1">
      <c r="B84" s="329"/>
      <c r="C84" s="330" t="s">
        <v>748</v>
      </c>
      <c r="D84" s="330"/>
      <c r="E84" s="330"/>
      <c r="F84" s="331" t="s">
        <v>737</v>
      </c>
      <c r="G84" s="330"/>
      <c r="H84" s="330" t="s">
        <v>749</v>
      </c>
      <c r="I84" s="330" t="s">
        <v>733</v>
      </c>
      <c r="J84" s="330">
        <v>20</v>
      </c>
      <c r="K84" s="320"/>
    </row>
    <row r="85" ht="15" customHeight="1">
      <c r="B85" s="329"/>
      <c r="C85" s="307" t="s">
        <v>750</v>
      </c>
      <c r="D85" s="307"/>
      <c r="E85" s="307"/>
      <c r="F85" s="328" t="s">
        <v>737</v>
      </c>
      <c r="G85" s="327"/>
      <c r="H85" s="307" t="s">
        <v>751</v>
      </c>
      <c r="I85" s="307" t="s">
        <v>733</v>
      </c>
      <c r="J85" s="307">
        <v>50</v>
      </c>
      <c r="K85" s="320"/>
    </row>
    <row r="86" ht="15" customHeight="1">
      <c r="B86" s="329"/>
      <c r="C86" s="307" t="s">
        <v>752</v>
      </c>
      <c r="D86" s="307"/>
      <c r="E86" s="307"/>
      <c r="F86" s="328" t="s">
        <v>737</v>
      </c>
      <c r="G86" s="327"/>
      <c r="H86" s="307" t="s">
        <v>753</v>
      </c>
      <c r="I86" s="307" t="s">
        <v>733</v>
      </c>
      <c r="J86" s="307">
        <v>20</v>
      </c>
      <c r="K86" s="320"/>
    </row>
    <row r="87" ht="15" customHeight="1">
      <c r="B87" s="329"/>
      <c r="C87" s="307" t="s">
        <v>754</v>
      </c>
      <c r="D87" s="307"/>
      <c r="E87" s="307"/>
      <c r="F87" s="328" t="s">
        <v>737</v>
      </c>
      <c r="G87" s="327"/>
      <c r="H87" s="307" t="s">
        <v>755</v>
      </c>
      <c r="I87" s="307" t="s">
        <v>733</v>
      </c>
      <c r="J87" s="307">
        <v>20</v>
      </c>
      <c r="K87" s="320"/>
    </row>
    <row r="88" ht="15" customHeight="1">
      <c r="B88" s="329"/>
      <c r="C88" s="307" t="s">
        <v>756</v>
      </c>
      <c r="D88" s="307"/>
      <c r="E88" s="307"/>
      <c r="F88" s="328" t="s">
        <v>737</v>
      </c>
      <c r="G88" s="327"/>
      <c r="H88" s="307" t="s">
        <v>757</v>
      </c>
      <c r="I88" s="307" t="s">
        <v>733</v>
      </c>
      <c r="J88" s="307">
        <v>50</v>
      </c>
      <c r="K88" s="320"/>
    </row>
    <row r="89" ht="15" customHeight="1">
      <c r="B89" s="329"/>
      <c r="C89" s="307" t="s">
        <v>758</v>
      </c>
      <c r="D89" s="307"/>
      <c r="E89" s="307"/>
      <c r="F89" s="328" t="s">
        <v>737</v>
      </c>
      <c r="G89" s="327"/>
      <c r="H89" s="307" t="s">
        <v>758</v>
      </c>
      <c r="I89" s="307" t="s">
        <v>733</v>
      </c>
      <c r="J89" s="307">
        <v>50</v>
      </c>
      <c r="K89" s="320"/>
    </row>
    <row r="90" ht="15" customHeight="1">
      <c r="B90" s="329"/>
      <c r="C90" s="307" t="s">
        <v>123</v>
      </c>
      <c r="D90" s="307"/>
      <c r="E90" s="307"/>
      <c r="F90" s="328" t="s">
        <v>737</v>
      </c>
      <c r="G90" s="327"/>
      <c r="H90" s="307" t="s">
        <v>759</v>
      </c>
      <c r="I90" s="307" t="s">
        <v>733</v>
      </c>
      <c r="J90" s="307">
        <v>255</v>
      </c>
      <c r="K90" s="320"/>
    </row>
    <row r="91" ht="15" customHeight="1">
      <c r="B91" s="329"/>
      <c r="C91" s="307" t="s">
        <v>760</v>
      </c>
      <c r="D91" s="307"/>
      <c r="E91" s="307"/>
      <c r="F91" s="328" t="s">
        <v>731</v>
      </c>
      <c r="G91" s="327"/>
      <c r="H91" s="307" t="s">
        <v>761</v>
      </c>
      <c r="I91" s="307" t="s">
        <v>762</v>
      </c>
      <c r="J91" s="307"/>
      <c r="K91" s="320"/>
    </row>
    <row r="92" ht="15" customHeight="1">
      <c r="B92" s="329"/>
      <c r="C92" s="307" t="s">
        <v>763</v>
      </c>
      <c r="D92" s="307"/>
      <c r="E92" s="307"/>
      <c r="F92" s="328" t="s">
        <v>731</v>
      </c>
      <c r="G92" s="327"/>
      <c r="H92" s="307" t="s">
        <v>764</v>
      </c>
      <c r="I92" s="307" t="s">
        <v>765</v>
      </c>
      <c r="J92" s="307"/>
      <c r="K92" s="320"/>
    </row>
    <row r="93" ht="15" customHeight="1">
      <c r="B93" s="329"/>
      <c r="C93" s="307" t="s">
        <v>766</v>
      </c>
      <c r="D93" s="307"/>
      <c r="E93" s="307"/>
      <c r="F93" s="328" t="s">
        <v>731</v>
      </c>
      <c r="G93" s="327"/>
      <c r="H93" s="307" t="s">
        <v>766</v>
      </c>
      <c r="I93" s="307" t="s">
        <v>765</v>
      </c>
      <c r="J93" s="307"/>
      <c r="K93" s="320"/>
    </row>
    <row r="94" ht="15" customHeight="1">
      <c r="B94" s="329"/>
      <c r="C94" s="307" t="s">
        <v>40</v>
      </c>
      <c r="D94" s="307"/>
      <c r="E94" s="307"/>
      <c r="F94" s="328" t="s">
        <v>731</v>
      </c>
      <c r="G94" s="327"/>
      <c r="H94" s="307" t="s">
        <v>767</v>
      </c>
      <c r="I94" s="307" t="s">
        <v>765</v>
      </c>
      <c r="J94" s="307"/>
      <c r="K94" s="320"/>
    </row>
    <row r="95" ht="15" customHeight="1">
      <c r="B95" s="329"/>
      <c r="C95" s="307" t="s">
        <v>50</v>
      </c>
      <c r="D95" s="307"/>
      <c r="E95" s="307"/>
      <c r="F95" s="328" t="s">
        <v>731</v>
      </c>
      <c r="G95" s="327"/>
      <c r="H95" s="307" t="s">
        <v>768</v>
      </c>
      <c r="I95" s="307" t="s">
        <v>765</v>
      </c>
      <c r="J95" s="307"/>
      <c r="K95" s="320"/>
    </row>
    <row r="96" ht="15" customHeight="1">
      <c r="B96" s="332"/>
      <c r="C96" s="333"/>
      <c r="D96" s="333"/>
      <c r="E96" s="333"/>
      <c r="F96" s="333"/>
      <c r="G96" s="333"/>
      <c r="H96" s="333"/>
      <c r="I96" s="333"/>
      <c r="J96" s="333"/>
      <c r="K96" s="334"/>
    </row>
    <row r="97" ht="18.75" customHeight="1">
      <c r="B97" s="335"/>
      <c r="C97" s="336"/>
      <c r="D97" s="336"/>
      <c r="E97" s="336"/>
      <c r="F97" s="336"/>
      <c r="G97" s="336"/>
      <c r="H97" s="336"/>
      <c r="I97" s="336"/>
      <c r="J97" s="336"/>
      <c r="K97" s="335"/>
    </row>
    <row r="98" ht="18.75" customHeight="1">
      <c r="B98" s="314"/>
      <c r="C98" s="314"/>
      <c r="D98" s="314"/>
      <c r="E98" s="314"/>
      <c r="F98" s="314"/>
      <c r="G98" s="314"/>
      <c r="H98" s="314"/>
      <c r="I98" s="314"/>
      <c r="J98" s="314"/>
      <c r="K98" s="314"/>
    </row>
    <row r="99" ht="7.5" customHeight="1">
      <c r="B99" s="315"/>
      <c r="C99" s="316"/>
      <c r="D99" s="316"/>
      <c r="E99" s="316"/>
      <c r="F99" s="316"/>
      <c r="G99" s="316"/>
      <c r="H99" s="316"/>
      <c r="I99" s="316"/>
      <c r="J99" s="316"/>
      <c r="K99" s="317"/>
    </row>
    <row r="100" ht="45" customHeight="1">
      <c r="B100" s="318"/>
      <c r="C100" s="319" t="s">
        <v>769</v>
      </c>
      <c r="D100" s="319"/>
      <c r="E100" s="319"/>
      <c r="F100" s="319"/>
      <c r="G100" s="319"/>
      <c r="H100" s="319"/>
      <c r="I100" s="319"/>
      <c r="J100" s="319"/>
      <c r="K100" s="320"/>
    </row>
    <row r="101" ht="17.25" customHeight="1">
      <c r="B101" s="318"/>
      <c r="C101" s="321" t="s">
        <v>725</v>
      </c>
      <c r="D101" s="321"/>
      <c r="E101" s="321"/>
      <c r="F101" s="321" t="s">
        <v>726</v>
      </c>
      <c r="G101" s="322"/>
      <c r="H101" s="321" t="s">
        <v>118</v>
      </c>
      <c r="I101" s="321" t="s">
        <v>59</v>
      </c>
      <c r="J101" s="321" t="s">
        <v>727</v>
      </c>
      <c r="K101" s="320"/>
    </row>
    <row r="102" ht="17.25" customHeight="1">
      <c r="B102" s="318"/>
      <c r="C102" s="323" t="s">
        <v>728</v>
      </c>
      <c r="D102" s="323"/>
      <c r="E102" s="323"/>
      <c r="F102" s="324" t="s">
        <v>729</v>
      </c>
      <c r="G102" s="325"/>
      <c r="H102" s="323"/>
      <c r="I102" s="323"/>
      <c r="J102" s="323" t="s">
        <v>730</v>
      </c>
      <c r="K102" s="320"/>
    </row>
    <row r="103" ht="5.25" customHeight="1">
      <c r="B103" s="318"/>
      <c r="C103" s="321"/>
      <c r="D103" s="321"/>
      <c r="E103" s="321"/>
      <c r="F103" s="321"/>
      <c r="G103" s="337"/>
      <c r="H103" s="321"/>
      <c r="I103" s="321"/>
      <c r="J103" s="321"/>
      <c r="K103" s="320"/>
    </row>
    <row r="104" ht="15" customHeight="1">
      <c r="B104" s="318"/>
      <c r="C104" s="307" t="s">
        <v>55</v>
      </c>
      <c r="D104" s="326"/>
      <c r="E104" s="326"/>
      <c r="F104" s="328" t="s">
        <v>731</v>
      </c>
      <c r="G104" s="337"/>
      <c r="H104" s="307" t="s">
        <v>770</v>
      </c>
      <c r="I104" s="307" t="s">
        <v>733</v>
      </c>
      <c r="J104" s="307">
        <v>20</v>
      </c>
      <c r="K104" s="320"/>
    </row>
    <row r="105" ht="15" customHeight="1">
      <c r="B105" s="318"/>
      <c r="C105" s="307" t="s">
        <v>734</v>
      </c>
      <c r="D105" s="307"/>
      <c r="E105" s="307"/>
      <c r="F105" s="328" t="s">
        <v>731</v>
      </c>
      <c r="G105" s="307"/>
      <c r="H105" s="307" t="s">
        <v>770</v>
      </c>
      <c r="I105" s="307" t="s">
        <v>733</v>
      </c>
      <c r="J105" s="307">
        <v>120</v>
      </c>
      <c r="K105" s="320"/>
    </row>
    <row r="106" ht="15" customHeight="1">
      <c r="B106" s="329"/>
      <c r="C106" s="307" t="s">
        <v>736</v>
      </c>
      <c r="D106" s="307"/>
      <c r="E106" s="307"/>
      <c r="F106" s="328" t="s">
        <v>737</v>
      </c>
      <c r="G106" s="307"/>
      <c r="H106" s="307" t="s">
        <v>770</v>
      </c>
      <c r="I106" s="307" t="s">
        <v>733</v>
      </c>
      <c r="J106" s="307">
        <v>50</v>
      </c>
      <c r="K106" s="320"/>
    </row>
    <row r="107" ht="15" customHeight="1">
      <c r="B107" s="329"/>
      <c r="C107" s="307" t="s">
        <v>739</v>
      </c>
      <c r="D107" s="307"/>
      <c r="E107" s="307"/>
      <c r="F107" s="328" t="s">
        <v>731</v>
      </c>
      <c r="G107" s="307"/>
      <c r="H107" s="307" t="s">
        <v>770</v>
      </c>
      <c r="I107" s="307" t="s">
        <v>741</v>
      </c>
      <c r="J107" s="307"/>
      <c r="K107" s="320"/>
    </row>
    <row r="108" ht="15" customHeight="1">
      <c r="B108" s="329"/>
      <c r="C108" s="307" t="s">
        <v>750</v>
      </c>
      <c r="D108" s="307"/>
      <c r="E108" s="307"/>
      <c r="F108" s="328" t="s">
        <v>737</v>
      </c>
      <c r="G108" s="307"/>
      <c r="H108" s="307" t="s">
        <v>770</v>
      </c>
      <c r="I108" s="307" t="s">
        <v>733</v>
      </c>
      <c r="J108" s="307">
        <v>50</v>
      </c>
      <c r="K108" s="320"/>
    </row>
    <row r="109" ht="15" customHeight="1">
      <c r="B109" s="329"/>
      <c r="C109" s="307" t="s">
        <v>758</v>
      </c>
      <c r="D109" s="307"/>
      <c r="E109" s="307"/>
      <c r="F109" s="328" t="s">
        <v>737</v>
      </c>
      <c r="G109" s="307"/>
      <c r="H109" s="307" t="s">
        <v>770</v>
      </c>
      <c r="I109" s="307" t="s">
        <v>733</v>
      </c>
      <c r="J109" s="307">
        <v>50</v>
      </c>
      <c r="K109" s="320"/>
    </row>
    <row r="110" ht="15" customHeight="1">
      <c r="B110" s="329"/>
      <c r="C110" s="307" t="s">
        <v>756</v>
      </c>
      <c r="D110" s="307"/>
      <c r="E110" s="307"/>
      <c r="F110" s="328" t="s">
        <v>737</v>
      </c>
      <c r="G110" s="307"/>
      <c r="H110" s="307" t="s">
        <v>770</v>
      </c>
      <c r="I110" s="307" t="s">
        <v>733</v>
      </c>
      <c r="J110" s="307">
        <v>50</v>
      </c>
      <c r="K110" s="320"/>
    </row>
    <row r="111" ht="15" customHeight="1">
      <c r="B111" s="329"/>
      <c r="C111" s="307" t="s">
        <v>55</v>
      </c>
      <c r="D111" s="307"/>
      <c r="E111" s="307"/>
      <c r="F111" s="328" t="s">
        <v>731</v>
      </c>
      <c r="G111" s="307"/>
      <c r="H111" s="307" t="s">
        <v>771</v>
      </c>
      <c r="I111" s="307" t="s">
        <v>733</v>
      </c>
      <c r="J111" s="307">
        <v>20</v>
      </c>
      <c r="K111" s="320"/>
    </row>
    <row r="112" ht="15" customHeight="1">
      <c r="B112" s="329"/>
      <c r="C112" s="307" t="s">
        <v>772</v>
      </c>
      <c r="D112" s="307"/>
      <c r="E112" s="307"/>
      <c r="F112" s="328" t="s">
        <v>731</v>
      </c>
      <c r="G112" s="307"/>
      <c r="H112" s="307" t="s">
        <v>773</v>
      </c>
      <c r="I112" s="307" t="s">
        <v>733</v>
      </c>
      <c r="J112" s="307">
        <v>120</v>
      </c>
      <c r="K112" s="320"/>
    </row>
    <row r="113" ht="15" customHeight="1">
      <c r="B113" s="329"/>
      <c r="C113" s="307" t="s">
        <v>40</v>
      </c>
      <c r="D113" s="307"/>
      <c r="E113" s="307"/>
      <c r="F113" s="328" t="s">
        <v>731</v>
      </c>
      <c r="G113" s="307"/>
      <c r="H113" s="307" t="s">
        <v>774</v>
      </c>
      <c r="I113" s="307" t="s">
        <v>765</v>
      </c>
      <c r="J113" s="307"/>
      <c r="K113" s="320"/>
    </row>
    <row r="114" ht="15" customHeight="1">
      <c r="B114" s="329"/>
      <c r="C114" s="307" t="s">
        <v>50</v>
      </c>
      <c r="D114" s="307"/>
      <c r="E114" s="307"/>
      <c r="F114" s="328" t="s">
        <v>731</v>
      </c>
      <c r="G114" s="307"/>
      <c r="H114" s="307" t="s">
        <v>775</v>
      </c>
      <c r="I114" s="307" t="s">
        <v>765</v>
      </c>
      <c r="J114" s="307"/>
      <c r="K114" s="320"/>
    </row>
    <row r="115" ht="15" customHeight="1">
      <c r="B115" s="329"/>
      <c r="C115" s="307" t="s">
        <v>59</v>
      </c>
      <c r="D115" s="307"/>
      <c r="E115" s="307"/>
      <c r="F115" s="328" t="s">
        <v>731</v>
      </c>
      <c r="G115" s="307"/>
      <c r="H115" s="307" t="s">
        <v>776</v>
      </c>
      <c r="I115" s="307" t="s">
        <v>777</v>
      </c>
      <c r="J115" s="307"/>
      <c r="K115" s="320"/>
    </row>
    <row r="116" ht="15" customHeight="1">
      <c r="B116" s="332"/>
      <c r="C116" s="338"/>
      <c r="D116" s="338"/>
      <c r="E116" s="338"/>
      <c r="F116" s="338"/>
      <c r="G116" s="338"/>
      <c r="H116" s="338"/>
      <c r="I116" s="338"/>
      <c r="J116" s="338"/>
      <c r="K116" s="334"/>
    </row>
    <row r="117" ht="18.75" customHeight="1">
      <c r="B117" s="339"/>
      <c r="C117" s="303"/>
      <c r="D117" s="303"/>
      <c r="E117" s="303"/>
      <c r="F117" s="340"/>
      <c r="G117" s="303"/>
      <c r="H117" s="303"/>
      <c r="I117" s="303"/>
      <c r="J117" s="303"/>
      <c r="K117" s="339"/>
    </row>
    <row r="118" ht="18.75" customHeight="1">
      <c r="B118" s="314"/>
      <c r="C118" s="314"/>
      <c r="D118" s="314"/>
      <c r="E118" s="314"/>
      <c r="F118" s="314"/>
      <c r="G118" s="314"/>
      <c r="H118" s="314"/>
      <c r="I118" s="314"/>
      <c r="J118" s="314"/>
      <c r="K118" s="314"/>
    </row>
    <row r="119" ht="7.5" customHeight="1">
      <c r="B119" s="341"/>
      <c r="C119" s="342"/>
      <c r="D119" s="342"/>
      <c r="E119" s="342"/>
      <c r="F119" s="342"/>
      <c r="G119" s="342"/>
      <c r="H119" s="342"/>
      <c r="I119" s="342"/>
      <c r="J119" s="342"/>
      <c r="K119" s="343"/>
    </row>
    <row r="120" ht="45" customHeight="1">
      <c r="B120" s="344"/>
      <c r="C120" s="297" t="s">
        <v>778</v>
      </c>
      <c r="D120" s="297"/>
      <c r="E120" s="297"/>
      <c r="F120" s="297"/>
      <c r="G120" s="297"/>
      <c r="H120" s="297"/>
      <c r="I120" s="297"/>
      <c r="J120" s="297"/>
      <c r="K120" s="345"/>
    </row>
    <row r="121" ht="17.25" customHeight="1">
      <c r="B121" s="346"/>
      <c r="C121" s="321" t="s">
        <v>725</v>
      </c>
      <c r="D121" s="321"/>
      <c r="E121" s="321"/>
      <c r="F121" s="321" t="s">
        <v>726</v>
      </c>
      <c r="G121" s="322"/>
      <c r="H121" s="321" t="s">
        <v>118</v>
      </c>
      <c r="I121" s="321" t="s">
        <v>59</v>
      </c>
      <c r="J121" s="321" t="s">
        <v>727</v>
      </c>
      <c r="K121" s="347"/>
    </row>
    <row r="122" ht="17.25" customHeight="1">
      <c r="B122" s="346"/>
      <c r="C122" s="323" t="s">
        <v>728</v>
      </c>
      <c r="D122" s="323"/>
      <c r="E122" s="323"/>
      <c r="F122" s="324" t="s">
        <v>729</v>
      </c>
      <c r="G122" s="325"/>
      <c r="H122" s="323"/>
      <c r="I122" s="323"/>
      <c r="J122" s="323" t="s">
        <v>730</v>
      </c>
      <c r="K122" s="347"/>
    </row>
    <row r="123" ht="5.25" customHeight="1">
      <c r="B123" s="348"/>
      <c r="C123" s="326"/>
      <c r="D123" s="326"/>
      <c r="E123" s="326"/>
      <c r="F123" s="326"/>
      <c r="G123" s="307"/>
      <c r="H123" s="326"/>
      <c r="I123" s="326"/>
      <c r="J123" s="326"/>
      <c r="K123" s="349"/>
    </row>
    <row r="124" ht="15" customHeight="1">
      <c r="B124" s="348"/>
      <c r="C124" s="307" t="s">
        <v>734</v>
      </c>
      <c r="D124" s="326"/>
      <c r="E124" s="326"/>
      <c r="F124" s="328" t="s">
        <v>731</v>
      </c>
      <c r="G124" s="307"/>
      <c r="H124" s="307" t="s">
        <v>770</v>
      </c>
      <c r="I124" s="307" t="s">
        <v>733</v>
      </c>
      <c r="J124" s="307">
        <v>120</v>
      </c>
      <c r="K124" s="350"/>
    </row>
    <row r="125" ht="15" customHeight="1">
      <c r="B125" s="348"/>
      <c r="C125" s="307" t="s">
        <v>779</v>
      </c>
      <c r="D125" s="307"/>
      <c r="E125" s="307"/>
      <c r="F125" s="328" t="s">
        <v>731</v>
      </c>
      <c r="G125" s="307"/>
      <c r="H125" s="307" t="s">
        <v>780</v>
      </c>
      <c r="I125" s="307" t="s">
        <v>733</v>
      </c>
      <c r="J125" s="307" t="s">
        <v>781</v>
      </c>
      <c r="K125" s="350"/>
    </row>
    <row r="126" ht="15" customHeight="1">
      <c r="B126" s="348"/>
      <c r="C126" s="307" t="s">
        <v>87</v>
      </c>
      <c r="D126" s="307"/>
      <c r="E126" s="307"/>
      <c r="F126" s="328" t="s">
        <v>731</v>
      </c>
      <c r="G126" s="307"/>
      <c r="H126" s="307" t="s">
        <v>782</v>
      </c>
      <c r="I126" s="307" t="s">
        <v>733</v>
      </c>
      <c r="J126" s="307" t="s">
        <v>781</v>
      </c>
      <c r="K126" s="350"/>
    </row>
    <row r="127" ht="15" customHeight="1">
      <c r="B127" s="348"/>
      <c r="C127" s="307" t="s">
        <v>742</v>
      </c>
      <c r="D127" s="307"/>
      <c r="E127" s="307"/>
      <c r="F127" s="328" t="s">
        <v>737</v>
      </c>
      <c r="G127" s="307"/>
      <c r="H127" s="307" t="s">
        <v>743</v>
      </c>
      <c r="I127" s="307" t="s">
        <v>733</v>
      </c>
      <c r="J127" s="307">
        <v>15</v>
      </c>
      <c r="K127" s="350"/>
    </row>
    <row r="128" ht="15" customHeight="1">
      <c r="B128" s="348"/>
      <c r="C128" s="330" t="s">
        <v>744</v>
      </c>
      <c r="D128" s="330"/>
      <c r="E128" s="330"/>
      <c r="F128" s="331" t="s">
        <v>737</v>
      </c>
      <c r="G128" s="330"/>
      <c r="H128" s="330" t="s">
        <v>745</v>
      </c>
      <c r="I128" s="330" t="s">
        <v>733</v>
      </c>
      <c r="J128" s="330">
        <v>15</v>
      </c>
      <c r="K128" s="350"/>
    </row>
    <row r="129" ht="15" customHeight="1">
      <c r="B129" s="348"/>
      <c r="C129" s="330" t="s">
        <v>746</v>
      </c>
      <c r="D129" s="330"/>
      <c r="E129" s="330"/>
      <c r="F129" s="331" t="s">
        <v>737</v>
      </c>
      <c r="G129" s="330"/>
      <c r="H129" s="330" t="s">
        <v>747</v>
      </c>
      <c r="I129" s="330" t="s">
        <v>733</v>
      </c>
      <c r="J129" s="330">
        <v>20</v>
      </c>
      <c r="K129" s="350"/>
    </row>
    <row r="130" ht="15" customHeight="1">
      <c r="B130" s="348"/>
      <c r="C130" s="330" t="s">
        <v>748</v>
      </c>
      <c r="D130" s="330"/>
      <c r="E130" s="330"/>
      <c r="F130" s="331" t="s">
        <v>737</v>
      </c>
      <c r="G130" s="330"/>
      <c r="H130" s="330" t="s">
        <v>749</v>
      </c>
      <c r="I130" s="330" t="s">
        <v>733</v>
      </c>
      <c r="J130" s="330">
        <v>20</v>
      </c>
      <c r="K130" s="350"/>
    </row>
    <row r="131" ht="15" customHeight="1">
      <c r="B131" s="348"/>
      <c r="C131" s="307" t="s">
        <v>736</v>
      </c>
      <c r="D131" s="307"/>
      <c r="E131" s="307"/>
      <c r="F131" s="328" t="s">
        <v>737</v>
      </c>
      <c r="G131" s="307"/>
      <c r="H131" s="307" t="s">
        <v>770</v>
      </c>
      <c r="I131" s="307" t="s">
        <v>733</v>
      </c>
      <c r="J131" s="307">
        <v>50</v>
      </c>
      <c r="K131" s="350"/>
    </row>
    <row r="132" ht="15" customHeight="1">
      <c r="B132" s="348"/>
      <c r="C132" s="307" t="s">
        <v>750</v>
      </c>
      <c r="D132" s="307"/>
      <c r="E132" s="307"/>
      <c r="F132" s="328" t="s">
        <v>737</v>
      </c>
      <c r="G132" s="307"/>
      <c r="H132" s="307" t="s">
        <v>770</v>
      </c>
      <c r="I132" s="307" t="s">
        <v>733</v>
      </c>
      <c r="J132" s="307">
        <v>50</v>
      </c>
      <c r="K132" s="350"/>
    </row>
    <row r="133" ht="15" customHeight="1">
      <c r="B133" s="348"/>
      <c r="C133" s="307" t="s">
        <v>756</v>
      </c>
      <c r="D133" s="307"/>
      <c r="E133" s="307"/>
      <c r="F133" s="328" t="s">
        <v>737</v>
      </c>
      <c r="G133" s="307"/>
      <c r="H133" s="307" t="s">
        <v>770</v>
      </c>
      <c r="I133" s="307" t="s">
        <v>733</v>
      </c>
      <c r="J133" s="307">
        <v>50</v>
      </c>
      <c r="K133" s="350"/>
    </row>
    <row r="134" ht="15" customHeight="1">
      <c r="B134" s="348"/>
      <c r="C134" s="307" t="s">
        <v>758</v>
      </c>
      <c r="D134" s="307"/>
      <c r="E134" s="307"/>
      <c r="F134" s="328" t="s">
        <v>737</v>
      </c>
      <c r="G134" s="307"/>
      <c r="H134" s="307" t="s">
        <v>770</v>
      </c>
      <c r="I134" s="307" t="s">
        <v>733</v>
      </c>
      <c r="J134" s="307">
        <v>50</v>
      </c>
      <c r="K134" s="350"/>
    </row>
    <row r="135" ht="15" customHeight="1">
      <c r="B135" s="348"/>
      <c r="C135" s="307" t="s">
        <v>123</v>
      </c>
      <c r="D135" s="307"/>
      <c r="E135" s="307"/>
      <c r="F135" s="328" t="s">
        <v>737</v>
      </c>
      <c r="G135" s="307"/>
      <c r="H135" s="307" t="s">
        <v>783</v>
      </c>
      <c r="I135" s="307" t="s">
        <v>733</v>
      </c>
      <c r="J135" s="307">
        <v>255</v>
      </c>
      <c r="K135" s="350"/>
    </row>
    <row r="136" ht="15" customHeight="1">
      <c r="B136" s="348"/>
      <c r="C136" s="307" t="s">
        <v>760</v>
      </c>
      <c r="D136" s="307"/>
      <c r="E136" s="307"/>
      <c r="F136" s="328" t="s">
        <v>731</v>
      </c>
      <c r="G136" s="307"/>
      <c r="H136" s="307" t="s">
        <v>784</v>
      </c>
      <c r="I136" s="307" t="s">
        <v>762</v>
      </c>
      <c r="J136" s="307"/>
      <c r="K136" s="350"/>
    </row>
    <row r="137" ht="15" customHeight="1">
      <c r="B137" s="348"/>
      <c r="C137" s="307" t="s">
        <v>763</v>
      </c>
      <c r="D137" s="307"/>
      <c r="E137" s="307"/>
      <c r="F137" s="328" t="s">
        <v>731</v>
      </c>
      <c r="G137" s="307"/>
      <c r="H137" s="307" t="s">
        <v>785</v>
      </c>
      <c r="I137" s="307" t="s">
        <v>765</v>
      </c>
      <c r="J137" s="307"/>
      <c r="K137" s="350"/>
    </row>
    <row r="138" ht="15" customHeight="1">
      <c r="B138" s="348"/>
      <c r="C138" s="307" t="s">
        <v>766</v>
      </c>
      <c r="D138" s="307"/>
      <c r="E138" s="307"/>
      <c r="F138" s="328" t="s">
        <v>731</v>
      </c>
      <c r="G138" s="307"/>
      <c r="H138" s="307" t="s">
        <v>766</v>
      </c>
      <c r="I138" s="307" t="s">
        <v>765</v>
      </c>
      <c r="J138" s="307"/>
      <c r="K138" s="350"/>
    </row>
    <row r="139" ht="15" customHeight="1">
      <c r="B139" s="348"/>
      <c r="C139" s="307" t="s">
        <v>40</v>
      </c>
      <c r="D139" s="307"/>
      <c r="E139" s="307"/>
      <c r="F139" s="328" t="s">
        <v>731</v>
      </c>
      <c r="G139" s="307"/>
      <c r="H139" s="307" t="s">
        <v>786</v>
      </c>
      <c r="I139" s="307" t="s">
        <v>765</v>
      </c>
      <c r="J139" s="307"/>
      <c r="K139" s="350"/>
    </row>
    <row r="140" ht="15" customHeight="1">
      <c r="B140" s="348"/>
      <c r="C140" s="307" t="s">
        <v>787</v>
      </c>
      <c r="D140" s="307"/>
      <c r="E140" s="307"/>
      <c r="F140" s="328" t="s">
        <v>731</v>
      </c>
      <c r="G140" s="307"/>
      <c r="H140" s="307" t="s">
        <v>788</v>
      </c>
      <c r="I140" s="307" t="s">
        <v>765</v>
      </c>
      <c r="J140" s="307"/>
      <c r="K140" s="350"/>
    </row>
    <row r="141" ht="15" customHeight="1">
      <c r="B141" s="351"/>
      <c r="C141" s="352"/>
      <c r="D141" s="352"/>
      <c r="E141" s="352"/>
      <c r="F141" s="352"/>
      <c r="G141" s="352"/>
      <c r="H141" s="352"/>
      <c r="I141" s="352"/>
      <c r="J141" s="352"/>
      <c r="K141" s="353"/>
    </row>
    <row r="142" ht="18.75" customHeight="1">
      <c r="B142" s="303"/>
      <c r="C142" s="303"/>
      <c r="D142" s="303"/>
      <c r="E142" s="303"/>
      <c r="F142" s="340"/>
      <c r="G142" s="303"/>
      <c r="H142" s="303"/>
      <c r="I142" s="303"/>
      <c r="J142" s="303"/>
      <c r="K142" s="303"/>
    </row>
    <row r="143" ht="18.75" customHeight="1">
      <c r="B143" s="314"/>
      <c r="C143" s="314"/>
      <c r="D143" s="314"/>
      <c r="E143" s="314"/>
      <c r="F143" s="314"/>
      <c r="G143" s="314"/>
      <c r="H143" s="314"/>
      <c r="I143" s="314"/>
      <c r="J143" s="314"/>
      <c r="K143" s="314"/>
    </row>
    <row r="144" ht="7.5" customHeight="1">
      <c r="B144" s="315"/>
      <c r="C144" s="316"/>
      <c r="D144" s="316"/>
      <c r="E144" s="316"/>
      <c r="F144" s="316"/>
      <c r="G144" s="316"/>
      <c r="H144" s="316"/>
      <c r="I144" s="316"/>
      <c r="J144" s="316"/>
      <c r="K144" s="317"/>
    </row>
    <row r="145" ht="45" customHeight="1">
      <c r="B145" s="318"/>
      <c r="C145" s="319" t="s">
        <v>789</v>
      </c>
      <c r="D145" s="319"/>
      <c r="E145" s="319"/>
      <c r="F145" s="319"/>
      <c r="G145" s="319"/>
      <c r="H145" s="319"/>
      <c r="I145" s="319"/>
      <c r="J145" s="319"/>
      <c r="K145" s="320"/>
    </row>
    <row r="146" ht="17.25" customHeight="1">
      <c r="B146" s="318"/>
      <c r="C146" s="321" t="s">
        <v>725</v>
      </c>
      <c r="D146" s="321"/>
      <c r="E146" s="321"/>
      <c r="F146" s="321" t="s">
        <v>726</v>
      </c>
      <c r="G146" s="322"/>
      <c r="H146" s="321" t="s">
        <v>118</v>
      </c>
      <c r="I146" s="321" t="s">
        <v>59</v>
      </c>
      <c r="J146" s="321" t="s">
        <v>727</v>
      </c>
      <c r="K146" s="320"/>
    </row>
    <row r="147" ht="17.25" customHeight="1">
      <c r="B147" s="318"/>
      <c r="C147" s="323" t="s">
        <v>728</v>
      </c>
      <c r="D147" s="323"/>
      <c r="E147" s="323"/>
      <c r="F147" s="324" t="s">
        <v>729</v>
      </c>
      <c r="G147" s="325"/>
      <c r="H147" s="323"/>
      <c r="I147" s="323"/>
      <c r="J147" s="323" t="s">
        <v>730</v>
      </c>
      <c r="K147" s="320"/>
    </row>
    <row r="148" ht="5.25" customHeight="1">
      <c r="B148" s="329"/>
      <c r="C148" s="326"/>
      <c r="D148" s="326"/>
      <c r="E148" s="326"/>
      <c r="F148" s="326"/>
      <c r="G148" s="327"/>
      <c r="H148" s="326"/>
      <c r="I148" s="326"/>
      <c r="J148" s="326"/>
      <c r="K148" s="350"/>
    </row>
    <row r="149" ht="15" customHeight="1">
      <c r="B149" s="329"/>
      <c r="C149" s="354" t="s">
        <v>734</v>
      </c>
      <c r="D149" s="307"/>
      <c r="E149" s="307"/>
      <c r="F149" s="355" t="s">
        <v>731</v>
      </c>
      <c r="G149" s="307"/>
      <c r="H149" s="354" t="s">
        <v>770</v>
      </c>
      <c r="I149" s="354" t="s">
        <v>733</v>
      </c>
      <c r="J149" s="354">
        <v>120</v>
      </c>
      <c r="K149" s="350"/>
    </row>
    <row r="150" ht="15" customHeight="1">
      <c r="B150" s="329"/>
      <c r="C150" s="354" t="s">
        <v>779</v>
      </c>
      <c r="D150" s="307"/>
      <c r="E150" s="307"/>
      <c r="F150" s="355" t="s">
        <v>731</v>
      </c>
      <c r="G150" s="307"/>
      <c r="H150" s="354" t="s">
        <v>790</v>
      </c>
      <c r="I150" s="354" t="s">
        <v>733</v>
      </c>
      <c r="J150" s="354" t="s">
        <v>781</v>
      </c>
      <c r="K150" s="350"/>
    </row>
    <row r="151" ht="15" customHeight="1">
      <c r="B151" s="329"/>
      <c r="C151" s="354" t="s">
        <v>87</v>
      </c>
      <c r="D151" s="307"/>
      <c r="E151" s="307"/>
      <c r="F151" s="355" t="s">
        <v>731</v>
      </c>
      <c r="G151" s="307"/>
      <c r="H151" s="354" t="s">
        <v>791</v>
      </c>
      <c r="I151" s="354" t="s">
        <v>733</v>
      </c>
      <c r="J151" s="354" t="s">
        <v>781</v>
      </c>
      <c r="K151" s="350"/>
    </row>
    <row r="152" ht="15" customHeight="1">
      <c r="B152" s="329"/>
      <c r="C152" s="354" t="s">
        <v>736</v>
      </c>
      <c r="D152" s="307"/>
      <c r="E152" s="307"/>
      <c r="F152" s="355" t="s">
        <v>737</v>
      </c>
      <c r="G152" s="307"/>
      <c r="H152" s="354" t="s">
        <v>770</v>
      </c>
      <c r="I152" s="354" t="s">
        <v>733</v>
      </c>
      <c r="J152" s="354">
        <v>50</v>
      </c>
      <c r="K152" s="350"/>
    </row>
    <row r="153" ht="15" customHeight="1">
      <c r="B153" s="329"/>
      <c r="C153" s="354" t="s">
        <v>739</v>
      </c>
      <c r="D153" s="307"/>
      <c r="E153" s="307"/>
      <c r="F153" s="355" t="s">
        <v>731</v>
      </c>
      <c r="G153" s="307"/>
      <c r="H153" s="354" t="s">
        <v>770</v>
      </c>
      <c r="I153" s="354" t="s">
        <v>741</v>
      </c>
      <c r="J153" s="354"/>
      <c r="K153" s="350"/>
    </row>
    <row r="154" ht="15" customHeight="1">
      <c r="B154" s="329"/>
      <c r="C154" s="354" t="s">
        <v>750</v>
      </c>
      <c r="D154" s="307"/>
      <c r="E154" s="307"/>
      <c r="F154" s="355" t="s">
        <v>737</v>
      </c>
      <c r="G154" s="307"/>
      <c r="H154" s="354" t="s">
        <v>770</v>
      </c>
      <c r="I154" s="354" t="s">
        <v>733</v>
      </c>
      <c r="J154" s="354">
        <v>50</v>
      </c>
      <c r="K154" s="350"/>
    </row>
    <row r="155" ht="15" customHeight="1">
      <c r="B155" s="329"/>
      <c r="C155" s="354" t="s">
        <v>758</v>
      </c>
      <c r="D155" s="307"/>
      <c r="E155" s="307"/>
      <c r="F155" s="355" t="s">
        <v>737</v>
      </c>
      <c r="G155" s="307"/>
      <c r="H155" s="354" t="s">
        <v>770</v>
      </c>
      <c r="I155" s="354" t="s">
        <v>733</v>
      </c>
      <c r="J155" s="354">
        <v>50</v>
      </c>
      <c r="K155" s="350"/>
    </row>
    <row r="156" ht="15" customHeight="1">
      <c r="B156" s="329"/>
      <c r="C156" s="354" t="s">
        <v>756</v>
      </c>
      <c r="D156" s="307"/>
      <c r="E156" s="307"/>
      <c r="F156" s="355" t="s">
        <v>737</v>
      </c>
      <c r="G156" s="307"/>
      <c r="H156" s="354" t="s">
        <v>770</v>
      </c>
      <c r="I156" s="354" t="s">
        <v>733</v>
      </c>
      <c r="J156" s="354">
        <v>50</v>
      </c>
      <c r="K156" s="350"/>
    </row>
    <row r="157" ht="15" customHeight="1">
      <c r="B157" s="329"/>
      <c r="C157" s="354" t="s">
        <v>100</v>
      </c>
      <c r="D157" s="307"/>
      <c r="E157" s="307"/>
      <c r="F157" s="355" t="s">
        <v>731</v>
      </c>
      <c r="G157" s="307"/>
      <c r="H157" s="354" t="s">
        <v>792</v>
      </c>
      <c r="I157" s="354" t="s">
        <v>733</v>
      </c>
      <c r="J157" s="354" t="s">
        <v>793</v>
      </c>
      <c r="K157" s="350"/>
    </row>
    <row r="158" ht="15" customHeight="1">
      <c r="B158" s="329"/>
      <c r="C158" s="354" t="s">
        <v>794</v>
      </c>
      <c r="D158" s="307"/>
      <c r="E158" s="307"/>
      <c r="F158" s="355" t="s">
        <v>731</v>
      </c>
      <c r="G158" s="307"/>
      <c r="H158" s="354" t="s">
        <v>795</v>
      </c>
      <c r="I158" s="354" t="s">
        <v>765</v>
      </c>
      <c r="J158" s="354"/>
      <c r="K158" s="350"/>
    </row>
    <row r="159" ht="15" customHeight="1">
      <c r="B159" s="356"/>
      <c r="C159" s="338"/>
      <c r="D159" s="338"/>
      <c r="E159" s="338"/>
      <c r="F159" s="338"/>
      <c r="G159" s="338"/>
      <c r="H159" s="338"/>
      <c r="I159" s="338"/>
      <c r="J159" s="338"/>
      <c r="K159" s="357"/>
    </row>
    <row r="160" ht="18.75" customHeight="1">
      <c r="B160" s="303"/>
      <c r="C160" s="307"/>
      <c r="D160" s="307"/>
      <c r="E160" s="307"/>
      <c r="F160" s="328"/>
      <c r="G160" s="307"/>
      <c r="H160" s="307"/>
      <c r="I160" s="307"/>
      <c r="J160" s="307"/>
      <c r="K160" s="303"/>
    </row>
    <row r="161" ht="18.75" customHeight="1">
      <c r="B161" s="314"/>
      <c r="C161" s="314"/>
      <c r="D161" s="314"/>
      <c r="E161" s="314"/>
      <c r="F161" s="314"/>
      <c r="G161" s="314"/>
      <c r="H161" s="314"/>
      <c r="I161" s="314"/>
      <c r="J161" s="314"/>
      <c r="K161" s="314"/>
    </row>
    <row r="162" ht="7.5" customHeight="1">
      <c r="B162" s="293"/>
      <c r="C162" s="294"/>
      <c r="D162" s="294"/>
      <c r="E162" s="294"/>
      <c r="F162" s="294"/>
      <c r="G162" s="294"/>
      <c r="H162" s="294"/>
      <c r="I162" s="294"/>
      <c r="J162" s="294"/>
      <c r="K162" s="295"/>
    </row>
    <row r="163" ht="45" customHeight="1">
      <c r="B163" s="296"/>
      <c r="C163" s="297" t="s">
        <v>796</v>
      </c>
      <c r="D163" s="297"/>
      <c r="E163" s="297"/>
      <c r="F163" s="297"/>
      <c r="G163" s="297"/>
      <c r="H163" s="297"/>
      <c r="I163" s="297"/>
      <c r="J163" s="297"/>
      <c r="K163" s="298"/>
    </row>
    <row r="164" ht="17.25" customHeight="1">
      <c r="B164" s="296"/>
      <c r="C164" s="321" t="s">
        <v>725</v>
      </c>
      <c r="D164" s="321"/>
      <c r="E164" s="321"/>
      <c r="F164" s="321" t="s">
        <v>726</v>
      </c>
      <c r="G164" s="358"/>
      <c r="H164" s="359" t="s">
        <v>118</v>
      </c>
      <c r="I164" s="359" t="s">
        <v>59</v>
      </c>
      <c r="J164" s="321" t="s">
        <v>727</v>
      </c>
      <c r="K164" s="298"/>
    </row>
    <row r="165" ht="17.25" customHeight="1">
      <c r="B165" s="299"/>
      <c r="C165" s="323" t="s">
        <v>728</v>
      </c>
      <c r="D165" s="323"/>
      <c r="E165" s="323"/>
      <c r="F165" s="324" t="s">
        <v>729</v>
      </c>
      <c r="G165" s="360"/>
      <c r="H165" s="361"/>
      <c r="I165" s="361"/>
      <c r="J165" s="323" t="s">
        <v>730</v>
      </c>
      <c r="K165" s="301"/>
    </row>
    <row r="166" ht="5.25" customHeight="1">
      <c r="B166" s="329"/>
      <c r="C166" s="326"/>
      <c r="D166" s="326"/>
      <c r="E166" s="326"/>
      <c r="F166" s="326"/>
      <c r="G166" s="327"/>
      <c r="H166" s="326"/>
      <c r="I166" s="326"/>
      <c r="J166" s="326"/>
      <c r="K166" s="350"/>
    </row>
    <row r="167" ht="15" customHeight="1">
      <c r="B167" s="329"/>
      <c r="C167" s="307" t="s">
        <v>734</v>
      </c>
      <c r="D167" s="307"/>
      <c r="E167" s="307"/>
      <c r="F167" s="328" t="s">
        <v>731</v>
      </c>
      <c r="G167" s="307"/>
      <c r="H167" s="307" t="s">
        <v>770</v>
      </c>
      <c r="I167" s="307" t="s">
        <v>733</v>
      </c>
      <c r="J167" s="307">
        <v>120</v>
      </c>
      <c r="K167" s="350"/>
    </row>
    <row r="168" ht="15" customHeight="1">
      <c r="B168" s="329"/>
      <c r="C168" s="307" t="s">
        <v>779</v>
      </c>
      <c r="D168" s="307"/>
      <c r="E168" s="307"/>
      <c r="F168" s="328" t="s">
        <v>731</v>
      </c>
      <c r="G168" s="307"/>
      <c r="H168" s="307" t="s">
        <v>780</v>
      </c>
      <c r="I168" s="307" t="s">
        <v>733</v>
      </c>
      <c r="J168" s="307" t="s">
        <v>781</v>
      </c>
      <c r="K168" s="350"/>
    </row>
    <row r="169" ht="15" customHeight="1">
      <c r="B169" s="329"/>
      <c r="C169" s="307" t="s">
        <v>87</v>
      </c>
      <c r="D169" s="307"/>
      <c r="E169" s="307"/>
      <c r="F169" s="328" t="s">
        <v>731</v>
      </c>
      <c r="G169" s="307"/>
      <c r="H169" s="307" t="s">
        <v>797</v>
      </c>
      <c r="I169" s="307" t="s">
        <v>733</v>
      </c>
      <c r="J169" s="307" t="s">
        <v>781</v>
      </c>
      <c r="K169" s="350"/>
    </row>
    <row r="170" ht="15" customHeight="1">
      <c r="B170" s="329"/>
      <c r="C170" s="307" t="s">
        <v>736</v>
      </c>
      <c r="D170" s="307"/>
      <c r="E170" s="307"/>
      <c r="F170" s="328" t="s">
        <v>737</v>
      </c>
      <c r="G170" s="307"/>
      <c r="H170" s="307" t="s">
        <v>797</v>
      </c>
      <c r="I170" s="307" t="s">
        <v>733</v>
      </c>
      <c r="J170" s="307">
        <v>50</v>
      </c>
      <c r="K170" s="350"/>
    </row>
    <row r="171" ht="15" customHeight="1">
      <c r="B171" s="329"/>
      <c r="C171" s="307" t="s">
        <v>739</v>
      </c>
      <c r="D171" s="307"/>
      <c r="E171" s="307"/>
      <c r="F171" s="328" t="s">
        <v>731</v>
      </c>
      <c r="G171" s="307"/>
      <c r="H171" s="307" t="s">
        <v>797</v>
      </c>
      <c r="I171" s="307" t="s">
        <v>741</v>
      </c>
      <c r="J171" s="307"/>
      <c r="K171" s="350"/>
    </row>
    <row r="172" ht="15" customHeight="1">
      <c r="B172" s="329"/>
      <c r="C172" s="307" t="s">
        <v>750</v>
      </c>
      <c r="D172" s="307"/>
      <c r="E172" s="307"/>
      <c r="F172" s="328" t="s">
        <v>737</v>
      </c>
      <c r="G172" s="307"/>
      <c r="H172" s="307" t="s">
        <v>797</v>
      </c>
      <c r="I172" s="307" t="s">
        <v>733</v>
      </c>
      <c r="J172" s="307">
        <v>50</v>
      </c>
      <c r="K172" s="350"/>
    </row>
    <row r="173" ht="15" customHeight="1">
      <c r="B173" s="329"/>
      <c r="C173" s="307" t="s">
        <v>758</v>
      </c>
      <c r="D173" s="307"/>
      <c r="E173" s="307"/>
      <c r="F173" s="328" t="s">
        <v>737</v>
      </c>
      <c r="G173" s="307"/>
      <c r="H173" s="307" t="s">
        <v>797</v>
      </c>
      <c r="I173" s="307" t="s">
        <v>733</v>
      </c>
      <c r="J173" s="307">
        <v>50</v>
      </c>
      <c r="K173" s="350"/>
    </row>
    <row r="174" ht="15" customHeight="1">
      <c r="B174" s="329"/>
      <c r="C174" s="307" t="s">
        <v>756</v>
      </c>
      <c r="D174" s="307"/>
      <c r="E174" s="307"/>
      <c r="F174" s="328" t="s">
        <v>737</v>
      </c>
      <c r="G174" s="307"/>
      <c r="H174" s="307" t="s">
        <v>797</v>
      </c>
      <c r="I174" s="307" t="s">
        <v>733</v>
      </c>
      <c r="J174" s="307">
        <v>50</v>
      </c>
      <c r="K174" s="350"/>
    </row>
    <row r="175" ht="15" customHeight="1">
      <c r="B175" s="329"/>
      <c r="C175" s="307" t="s">
        <v>117</v>
      </c>
      <c r="D175" s="307"/>
      <c r="E175" s="307"/>
      <c r="F175" s="328" t="s">
        <v>731</v>
      </c>
      <c r="G175" s="307"/>
      <c r="H175" s="307" t="s">
        <v>798</v>
      </c>
      <c r="I175" s="307" t="s">
        <v>799</v>
      </c>
      <c r="J175" s="307"/>
      <c r="K175" s="350"/>
    </row>
    <row r="176" ht="15" customHeight="1">
      <c r="B176" s="329"/>
      <c r="C176" s="307" t="s">
        <v>59</v>
      </c>
      <c r="D176" s="307"/>
      <c r="E176" s="307"/>
      <c r="F176" s="328" t="s">
        <v>731</v>
      </c>
      <c r="G176" s="307"/>
      <c r="H176" s="307" t="s">
        <v>800</v>
      </c>
      <c r="I176" s="307" t="s">
        <v>801</v>
      </c>
      <c r="J176" s="307">
        <v>1</v>
      </c>
      <c r="K176" s="350"/>
    </row>
    <row r="177" ht="15" customHeight="1">
      <c r="B177" s="329"/>
      <c r="C177" s="307" t="s">
        <v>55</v>
      </c>
      <c r="D177" s="307"/>
      <c r="E177" s="307"/>
      <c r="F177" s="328" t="s">
        <v>731</v>
      </c>
      <c r="G177" s="307"/>
      <c r="H177" s="307" t="s">
        <v>802</v>
      </c>
      <c r="I177" s="307" t="s">
        <v>733</v>
      </c>
      <c r="J177" s="307">
        <v>20</v>
      </c>
      <c r="K177" s="350"/>
    </row>
    <row r="178" ht="15" customHeight="1">
      <c r="B178" s="329"/>
      <c r="C178" s="307" t="s">
        <v>118</v>
      </c>
      <c r="D178" s="307"/>
      <c r="E178" s="307"/>
      <c r="F178" s="328" t="s">
        <v>731</v>
      </c>
      <c r="G178" s="307"/>
      <c r="H178" s="307" t="s">
        <v>803</v>
      </c>
      <c r="I178" s="307" t="s">
        <v>733</v>
      </c>
      <c r="J178" s="307">
        <v>255</v>
      </c>
      <c r="K178" s="350"/>
    </row>
    <row r="179" ht="15" customHeight="1">
      <c r="B179" s="329"/>
      <c r="C179" s="307" t="s">
        <v>119</v>
      </c>
      <c r="D179" s="307"/>
      <c r="E179" s="307"/>
      <c r="F179" s="328" t="s">
        <v>731</v>
      </c>
      <c r="G179" s="307"/>
      <c r="H179" s="307" t="s">
        <v>696</v>
      </c>
      <c r="I179" s="307" t="s">
        <v>733</v>
      </c>
      <c r="J179" s="307">
        <v>10</v>
      </c>
      <c r="K179" s="350"/>
    </row>
    <row r="180" ht="15" customHeight="1">
      <c r="B180" s="329"/>
      <c r="C180" s="307" t="s">
        <v>120</v>
      </c>
      <c r="D180" s="307"/>
      <c r="E180" s="307"/>
      <c r="F180" s="328" t="s">
        <v>731</v>
      </c>
      <c r="G180" s="307"/>
      <c r="H180" s="307" t="s">
        <v>804</v>
      </c>
      <c r="I180" s="307" t="s">
        <v>765</v>
      </c>
      <c r="J180" s="307"/>
      <c r="K180" s="350"/>
    </row>
    <row r="181" ht="15" customHeight="1">
      <c r="B181" s="329"/>
      <c r="C181" s="307" t="s">
        <v>805</v>
      </c>
      <c r="D181" s="307"/>
      <c r="E181" s="307"/>
      <c r="F181" s="328" t="s">
        <v>731</v>
      </c>
      <c r="G181" s="307"/>
      <c r="H181" s="307" t="s">
        <v>806</v>
      </c>
      <c r="I181" s="307" t="s">
        <v>765</v>
      </c>
      <c r="J181" s="307"/>
      <c r="K181" s="350"/>
    </row>
    <row r="182" ht="15" customHeight="1">
      <c r="B182" s="329"/>
      <c r="C182" s="307" t="s">
        <v>794</v>
      </c>
      <c r="D182" s="307"/>
      <c r="E182" s="307"/>
      <c r="F182" s="328" t="s">
        <v>731</v>
      </c>
      <c r="G182" s="307"/>
      <c r="H182" s="307" t="s">
        <v>807</v>
      </c>
      <c r="I182" s="307" t="s">
        <v>765</v>
      </c>
      <c r="J182" s="307"/>
      <c r="K182" s="350"/>
    </row>
    <row r="183" ht="15" customHeight="1">
      <c r="B183" s="329"/>
      <c r="C183" s="307" t="s">
        <v>122</v>
      </c>
      <c r="D183" s="307"/>
      <c r="E183" s="307"/>
      <c r="F183" s="328" t="s">
        <v>737</v>
      </c>
      <c r="G183" s="307"/>
      <c r="H183" s="307" t="s">
        <v>808</v>
      </c>
      <c r="I183" s="307" t="s">
        <v>733</v>
      </c>
      <c r="J183" s="307">
        <v>50</v>
      </c>
      <c r="K183" s="350"/>
    </row>
    <row r="184" ht="15" customHeight="1">
      <c r="B184" s="329"/>
      <c r="C184" s="307" t="s">
        <v>809</v>
      </c>
      <c r="D184" s="307"/>
      <c r="E184" s="307"/>
      <c r="F184" s="328" t="s">
        <v>737</v>
      </c>
      <c r="G184" s="307"/>
      <c r="H184" s="307" t="s">
        <v>810</v>
      </c>
      <c r="I184" s="307" t="s">
        <v>811</v>
      </c>
      <c r="J184" s="307"/>
      <c r="K184" s="350"/>
    </row>
    <row r="185" ht="15" customHeight="1">
      <c r="B185" s="329"/>
      <c r="C185" s="307" t="s">
        <v>812</v>
      </c>
      <c r="D185" s="307"/>
      <c r="E185" s="307"/>
      <c r="F185" s="328" t="s">
        <v>737</v>
      </c>
      <c r="G185" s="307"/>
      <c r="H185" s="307" t="s">
        <v>813</v>
      </c>
      <c r="I185" s="307" t="s">
        <v>811</v>
      </c>
      <c r="J185" s="307"/>
      <c r="K185" s="350"/>
    </row>
    <row r="186" ht="15" customHeight="1">
      <c r="B186" s="329"/>
      <c r="C186" s="307" t="s">
        <v>814</v>
      </c>
      <c r="D186" s="307"/>
      <c r="E186" s="307"/>
      <c r="F186" s="328" t="s">
        <v>737</v>
      </c>
      <c r="G186" s="307"/>
      <c r="H186" s="307" t="s">
        <v>815</v>
      </c>
      <c r="I186" s="307" t="s">
        <v>811</v>
      </c>
      <c r="J186" s="307"/>
      <c r="K186" s="350"/>
    </row>
    <row r="187" ht="15" customHeight="1">
      <c r="B187" s="329"/>
      <c r="C187" s="362" t="s">
        <v>816</v>
      </c>
      <c r="D187" s="307"/>
      <c r="E187" s="307"/>
      <c r="F187" s="328" t="s">
        <v>737</v>
      </c>
      <c r="G187" s="307"/>
      <c r="H187" s="307" t="s">
        <v>817</v>
      </c>
      <c r="I187" s="307" t="s">
        <v>818</v>
      </c>
      <c r="J187" s="363" t="s">
        <v>819</v>
      </c>
      <c r="K187" s="350"/>
    </row>
    <row r="188" ht="15" customHeight="1">
      <c r="B188" s="329"/>
      <c r="C188" s="313" t="s">
        <v>44</v>
      </c>
      <c r="D188" s="307"/>
      <c r="E188" s="307"/>
      <c r="F188" s="328" t="s">
        <v>731</v>
      </c>
      <c r="G188" s="307"/>
      <c r="H188" s="303" t="s">
        <v>820</v>
      </c>
      <c r="I188" s="307" t="s">
        <v>821</v>
      </c>
      <c r="J188" s="307"/>
      <c r="K188" s="350"/>
    </row>
    <row r="189" ht="15" customHeight="1">
      <c r="B189" s="329"/>
      <c r="C189" s="313" t="s">
        <v>822</v>
      </c>
      <c r="D189" s="307"/>
      <c r="E189" s="307"/>
      <c r="F189" s="328" t="s">
        <v>731</v>
      </c>
      <c r="G189" s="307"/>
      <c r="H189" s="307" t="s">
        <v>823</v>
      </c>
      <c r="I189" s="307" t="s">
        <v>765</v>
      </c>
      <c r="J189" s="307"/>
      <c r="K189" s="350"/>
    </row>
    <row r="190" ht="15" customHeight="1">
      <c r="B190" s="329"/>
      <c r="C190" s="313" t="s">
        <v>824</v>
      </c>
      <c r="D190" s="307"/>
      <c r="E190" s="307"/>
      <c r="F190" s="328" t="s">
        <v>731</v>
      </c>
      <c r="G190" s="307"/>
      <c r="H190" s="307" t="s">
        <v>825</v>
      </c>
      <c r="I190" s="307" t="s">
        <v>765</v>
      </c>
      <c r="J190" s="307"/>
      <c r="K190" s="350"/>
    </row>
    <row r="191" ht="15" customHeight="1">
      <c r="B191" s="329"/>
      <c r="C191" s="313" t="s">
        <v>826</v>
      </c>
      <c r="D191" s="307"/>
      <c r="E191" s="307"/>
      <c r="F191" s="328" t="s">
        <v>737</v>
      </c>
      <c r="G191" s="307"/>
      <c r="H191" s="307" t="s">
        <v>827</v>
      </c>
      <c r="I191" s="307" t="s">
        <v>765</v>
      </c>
      <c r="J191" s="307"/>
      <c r="K191" s="350"/>
    </row>
    <row r="192" ht="15" customHeight="1">
      <c r="B192" s="356"/>
      <c r="C192" s="364"/>
      <c r="D192" s="338"/>
      <c r="E192" s="338"/>
      <c r="F192" s="338"/>
      <c r="G192" s="338"/>
      <c r="H192" s="338"/>
      <c r="I192" s="338"/>
      <c r="J192" s="338"/>
      <c r="K192" s="357"/>
    </row>
    <row r="193" ht="18.75" customHeight="1">
      <c r="B193" s="303"/>
      <c r="C193" s="307"/>
      <c r="D193" s="307"/>
      <c r="E193" s="307"/>
      <c r="F193" s="328"/>
      <c r="G193" s="307"/>
      <c r="H193" s="307"/>
      <c r="I193" s="307"/>
      <c r="J193" s="307"/>
      <c r="K193" s="303"/>
    </row>
    <row r="194" ht="18.75" customHeight="1">
      <c r="B194" s="303"/>
      <c r="C194" s="307"/>
      <c r="D194" s="307"/>
      <c r="E194" s="307"/>
      <c r="F194" s="328"/>
      <c r="G194" s="307"/>
      <c r="H194" s="307"/>
      <c r="I194" s="307"/>
      <c r="J194" s="307"/>
      <c r="K194" s="303"/>
    </row>
    <row r="195" ht="18.75" customHeight="1">
      <c r="B195" s="314"/>
      <c r="C195" s="314"/>
      <c r="D195" s="314"/>
      <c r="E195" s="314"/>
      <c r="F195" s="314"/>
      <c r="G195" s="314"/>
      <c r="H195" s="314"/>
      <c r="I195" s="314"/>
      <c r="J195" s="314"/>
      <c r="K195" s="314"/>
    </row>
    <row r="196" ht="13.5">
      <c r="B196" s="293"/>
      <c r="C196" s="294"/>
      <c r="D196" s="294"/>
      <c r="E196" s="294"/>
      <c r="F196" s="294"/>
      <c r="G196" s="294"/>
      <c r="H196" s="294"/>
      <c r="I196" s="294"/>
      <c r="J196" s="294"/>
      <c r="K196" s="295"/>
    </row>
    <row r="197" ht="21">
      <c r="B197" s="296"/>
      <c r="C197" s="297" t="s">
        <v>828</v>
      </c>
      <c r="D197" s="297"/>
      <c r="E197" s="297"/>
      <c r="F197" s="297"/>
      <c r="G197" s="297"/>
      <c r="H197" s="297"/>
      <c r="I197" s="297"/>
      <c r="J197" s="297"/>
      <c r="K197" s="298"/>
    </row>
    <row r="198" ht="25.5" customHeight="1">
      <c r="B198" s="296"/>
      <c r="C198" s="365" t="s">
        <v>829</v>
      </c>
      <c r="D198" s="365"/>
      <c r="E198" s="365"/>
      <c r="F198" s="365" t="s">
        <v>830</v>
      </c>
      <c r="G198" s="366"/>
      <c r="H198" s="365" t="s">
        <v>831</v>
      </c>
      <c r="I198" s="365"/>
      <c r="J198" s="365"/>
      <c r="K198" s="298"/>
    </row>
    <row r="199" ht="5.25" customHeight="1">
      <c r="B199" s="329"/>
      <c r="C199" s="326"/>
      <c r="D199" s="326"/>
      <c r="E199" s="326"/>
      <c r="F199" s="326"/>
      <c r="G199" s="307"/>
      <c r="H199" s="326"/>
      <c r="I199" s="326"/>
      <c r="J199" s="326"/>
      <c r="K199" s="350"/>
    </row>
    <row r="200" ht="15" customHeight="1">
      <c r="B200" s="329"/>
      <c r="C200" s="307" t="s">
        <v>821</v>
      </c>
      <c r="D200" s="307"/>
      <c r="E200" s="307"/>
      <c r="F200" s="328" t="s">
        <v>45</v>
      </c>
      <c r="G200" s="307"/>
      <c r="H200" s="307" t="s">
        <v>832</v>
      </c>
      <c r="I200" s="307"/>
      <c r="J200" s="307"/>
      <c r="K200" s="350"/>
    </row>
    <row r="201" ht="15" customHeight="1">
      <c r="B201" s="329"/>
      <c r="C201" s="335"/>
      <c r="D201" s="307"/>
      <c r="E201" s="307"/>
      <c r="F201" s="328" t="s">
        <v>46</v>
      </c>
      <c r="G201" s="307"/>
      <c r="H201" s="307" t="s">
        <v>833</v>
      </c>
      <c r="I201" s="307"/>
      <c r="J201" s="307"/>
      <c r="K201" s="350"/>
    </row>
    <row r="202" ht="15" customHeight="1">
      <c r="B202" s="329"/>
      <c r="C202" s="335"/>
      <c r="D202" s="307"/>
      <c r="E202" s="307"/>
      <c r="F202" s="328" t="s">
        <v>49</v>
      </c>
      <c r="G202" s="307"/>
      <c r="H202" s="307" t="s">
        <v>834</v>
      </c>
      <c r="I202" s="307"/>
      <c r="J202" s="307"/>
      <c r="K202" s="350"/>
    </row>
    <row r="203" ht="15" customHeight="1">
      <c r="B203" s="329"/>
      <c r="C203" s="307"/>
      <c r="D203" s="307"/>
      <c r="E203" s="307"/>
      <c r="F203" s="328" t="s">
        <v>47</v>
      </c>
      <c r="G203" s="307"/>
      <c r="H203" s="307" t="s">
        <v>835</v>
      </c>
      <c r="I203" s="307"/>
      <c r="J203" s="307"/>
      <c r="K203" s="350"/>
    </row>
    <row r="204" ht="15" customHeight="1">
      <c r="B204" s="329"/>
      <c r="C204" s="307"/>
      <c r="D204" s="307"/>
      <c r="E204" s="307"/>
      <c r="F204" s="328" t="s">
        <v>48</v>
      </c>
      <c r="G204" s="307"/>
      <c r="H204" s="307" t="s">
        <v>836</v>
      </c>
      <c r="I204" s="307"/>
      <c r="J204" s="307"/>
      <c r="K204" s="350"/>
    </row>
    <row r="205" ht="15" customHeight="1">
      <c r="B205" s="329"/>
      <c r="C205" s="307"/>
      <c r="D205" s="307"/>
      <c r="E205" s="307"/>
      <c r="F205" s="328"/>
      <c r="G205" s="307"/>
      <c r="H205" s="307"/>
      <c r="I205" s="307"/>
      <c r="J205" s="307"/>
      <c r="K205" s="350"/>
    </row>
    <row r="206" ht="15" customHeight="1">
      <c r="B206" s="329"/>
      <c r="C206" s="307" t="s">
        <v>777</v>
      </c>
      <c r="D206" s="307"/>
      <c r="E206" s="307"/>
      <c r="F206" s="328" t="s">
        <v>80</v>
      </c>
      <c r="G206" s="307"/>
      <c r="H206" s="307" t="s">
        <v>837</v>
      </c>
      <c r="I206" s="307"/>
      <c r="J206" s="307"/>
      <c r="K206" s="350"/>
    </row>
    <row r="207" ht="15" customHeight="1">
      <c r="B207" s="329"/>
      <c r="C207" s="335"/>
      <c r="D207" s="307"/>
      <c r="E207" s="307"/>
      <c r="F207" s="328" t="s">
        <v>675</v>
      </c>
      <c r="G207" s="307"/>
      <c r="H207" s="307" t="s">
        <v>676</v>
      </c>
      <c r="I207" s="307"/>
      <c r="J207" s="307"/>
      <c r="K207" s="350"/>
    </row>
    <row r="208" ht="15" customHeight="1">
      <c r="B208" s="329"/>
      <c r="C208" s="307"/>
      <c r="D208" s="307"/>
      <c r="E208" s="307"/>
      <c r="F208" s="328" t="s">
        <v>673</v>
      </c>
      <c r="G208" s="307"/>
      <c r="H208" s="307" t="s">
        <v>838</v>
      </c>
      <c r="I208" s="307"/>
      <c r="J208" s="307"/>
      <c r="K208" s="350"/>
    </row>
    <row r="209" ht="15" customHeight="1">
      <c r="B209" s="367"/>
      <c r="C209" s="335"/>
      <c r="D209" s="335"/>
      <c r="E209" s="335"/>
      <c r="F209" s="328" t="s">
        <v>677</v>
      </c>
      <c r="G209" s="313"/>
      <c r="H209" s="354" t="s">
        <v>678</v>
      </c>
      <c r="I209" s="354"/>
      <c r="J209" s="354"/>
      <c r="K209" s="368"/>
    </row>
    <row r="210" ht="15" customHeight="1">
      <c r="B210" s="367"/>
      <c r="C210" s="335"/>
      <c r="D210" s="335"/>
      <c r="E210" s="335"/>
      <c r="F210" s="328" t="s">
        <v>679</v>
      </c>
      <c r="G210" s="313"/>
      <c r="H210" s="354" t="s">
        <v>839</v>
      </c>
      <c r="I210" s="354"/>
      <c r="J210" s="354"/>
      <c r="K210" s="368"/>
    </row>
    <row r="211" ht="15" customHeight="1">
      <c r="B211" s="367"/>
      <c r="C211" s="335"/>
      <c r="D211" s="335"/>
      <c r="E211" s="335"/>
      <c r="F211" s="369"/>
      <c r="G211" s="313"/>
      <c r="H211" s="370"/>
      <c r="I211" s="370"/>
      <c r="J211" s="370"/>
      <c r="K211" s="368"/>
    </row>
    <row r="212" ht="15" customHeight="1">
      <c r="B212" s="367"/>
      <c r="C212" s="307" t="s">
        <v>801</v>
      </c>
      <c r="D212" s="335"/>
      <c r="E212" s="335"/>
      <c r="F212" s="328">
        <v>1</v>
      </c>
      <c r="G212" s="313"/>
      <c r="H212" s="354" t="s">
        <v>840</v>
      </c>
      <c r="I212" s="354"/>
      <c r="J212" s="354"/>
      <c r="K212" s="368"/>
    </row>
    <row r="213" ht="15" customHeight="1">
      <c r="B213" s="367"/>
      <c r="C213" s="335"/>
      <c r="D213" s="335"/>
      <c r="E213" s="335"/>
      <c r="F213" s="328">
        <v>2</v>
      </c>
      <c r="G213" s="313"/>
      <c r="H213" s="354" t="s">
        <v>841</v>
      </c>
      <c r="I213" s="354"/>
      <c r="J213" s="354"/>
      <c r="K213" s="368"/>
    </row>
    <row r="214" ht="15" customHeight="1">
      <c r="B214" s="367"/>
      <c r="C214" s="335"/>
      <c r="D214" s="335"/>
      <c r="E214" s="335"/>
      <c r="F214" s="328">
        <v>3</v>
      </c>
      <c r="G214" s="313"/>
      <c r="H214" s="354" t="s">
        <v>842</v>
      </c>
      <c r="I214" s="354"/>
      <c r="J214" s="354"/>
      <c r="K214" s="368"/>
    </row>
    <row r="215" ht="15" customHeight="1">
      <c r="B215" s="367"/>
      <c r="C215" s="335"/>
      <c r="D215" s="335"/>
      <c r="E215" s="335"/>
      <c r="F215" s="328">
        <v>4</v>
      </c>
      <c r="G215" s="313"/>
      <c r="H215" s="354" t="s">
        <v>843</v>
      </c>
      <c r="I215" s="354"/>
      <c r="J215" s="354"/>
      <c r="K215" s="368"/>
    </row>
    <row r="216" ht="12.75" customHeight="1">
      <c r="B216" s="371"/>
      <c r="C216" s="372"/>
      <c r="D216" s="372"/>
      <c r="E216" s="372"/>
      <c r="F216" s="372"/>
      <c r="G216" s="372"/>
      <c r="H216" s="372"/>
      <c r="I216" s="372"/>
      <c r="J216" s="372"/>
      <c r="K216" s="373"/>
    </row>
  </sheetData>
  <sheetProtection autoFilter="0" deleteColumns="0" deleteRows="0" formatCells="0" formatColumns="0" formatRows="0" insertColumns="0" insertHyperlinks="0" insertRows="0" pivotTables="0" sort="0"/>
  <mergeCells count="77">
    <mergeCell ref="H208:J208"/>
    <mergeCell ref="H203:J203"/>
    <mergeCell ref="H201:J201"/>
    <mergeCell ref="H212:J212"/>
    <mergeCell ref="H214:J214"/>
    <mergeCell ref="H215:J215"/>
    <mergeCell ref="H213:J213"/>
    <mergeCell ref="H210:J210"/>
    <mergeCell ref="H209:J209"/>
    <mergeCell ref="H207:J207"/>
    <mergeCell ref="H198:J198"/>
    <mergeCell ref="C163:J163"/>
    <mergeCell ref="C120:J120"/>
    <mergeCell ref="C145:J145"/>
    <mergeCell ref="C197:J197"/>
    <mergeCell ref="H206:J206"/>
    <mergeCell ref="H204:J204"/>
    <mergeCell ref="H202:J202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C52:J52"/>
    <mergeCell ref="C53:J53"/>
    <mergeCell ref="C55:J55"/>
    <mergeCell ref="D56:J56"/>
    <mergeCell ref="D57:J5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D33:J33"/>
    <mergeCell ref="G34:J34"/>
    <mergeCell ref="G35:J35"/>
    <mergeCell ref="D49:J49"/>
    <mergeCell ref="E48:J48"/>
    <mergeCell ref="G36:J36"/>
    <mergeCell ref="G37:J37"/>
    <mergeCell ref="C23:J23"/>
    <mergeCell ref="D25:J25"/>
    <mergeCell ref="D26:J26"/>
    <mergeCell ref="D28:J28"/>
    <mergeCell ref="D29:J29"/>
    <mergeCell ref="D31:J31"/>
    <mergeCell ref="C24:J24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ageMargins left="0.5902778" right="0.5902778" top="0.5902778" bottom="0.5902778" header="0" footer="0"/>
  <pageSetup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Vodáček</dc:creator>
  <cp:lastModifiedBy>Petr Vodáček</cp:lastModifiedBy>
  <dcterms:created xsi:type="dcterms:W3CDTF">2018-01-08T17:51:31Z</dcterms:created>
  <dcterms:modified xsi:type="dcterms:W3CDTF">2018-01-08T17:51:37Z</dcterms:modified>
</cp:coreProperties>
</file>