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03 - Elektroinstalace a ..." sheetId="2" r:id="rId2"/>
    <sheet name="Pokyny pro vyplnění" sheetId="3" r:id="rId3"/>
  </sheets>
  <definedNames>
    <definedName name="_xlnm.Print_Area" localSheetId="0">'Rekapitulace stavby'!$D$4:$AO$33,'Rekapitulace stavby'!$C$39:$AQ$54</definedName>
    <definedName name="_xlnm.Print_Titles" localSheetId="0">'Rekapitulace stavby'!$49:$49</definedName>
    <definedName name="_xlnm._FilterDatabase" localSheetId="1" hidden="1">'003 - Elektroinstalace a ...'!$C$92:$K$197</definedName>
    <definedName name="_xlnm.Print_Area" localSheetId="1">'003 - Elektroinstalace a ...'!$C$4:$J$38,'003 - Elektroinstalace a ...'!$C$44:$J$72,'003 - Elektroinstalace a ...'!$C$78:$K$197</definedName>
    <definedName name="_xlnm.Print_Titles" localSheetId="1">'003 - Elektroinstalace a ...'!$92:$92</definedName>
    <definedName name="_xlnm.Print_Area" localSheetId="2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3"/>
  <c r="AX53"/>
  <c i="2" r="BI197"/>
  <c r="BH197"/>
  <c r="BG197"/>
  <c r="BF197"/>
  <c r="T197"/>
  <c r="R197"/>
  <c r="P197"/>
  <c r="BK197"/>
  <c r="J197"/>
  <c r="BE197"/>
  <c r="BI196"/>
  <c r="BH196"/>
  <c r="BG196"/>
  <c r="BF196"/>
  <c r="T196"/>
  <c r="T195"/>
  <c r="R196"/>
  <c r="R195"/>
  <c r="P196"/>
  <c r="P195"/>
  <c r="BK196"/>
  <c r="BK195"/>
  <c r="J195"/>
  <c r="J196"/>
  <c r="BE196"/>
  <c r="J71"/>
  <c r="BI193"/>
  <c r="BH193"/>
  <c r="BG193"/>
  <c r="BF193"/>
  <c r="T193"/>
  <c r="R193"/>
  <c r="P193"/>
  <c r="BK193"/>
  <c r="J193"/>
  <c r="BE193"/>
  <c r="BI191"/>
  <c r="BH191"/>
  <c r="BG191"/>
  <c r="BF191"/>
  <c r="T191"/>
  <c r="R191"/>
  <c r="P191"/>
  <c r="BK191"/>
  <c r="J191"/>
  <c r="BE191"/>
  <c r="BI189"/>
  <c r="BH189"/>
  <c r="BG189"/>
  <c r="BF189"/>
  <c r="T189"/>
  <c r="R189"/>
  <c r="P189"/>
  <c r="BK189"/>
  <c r="J189"/>
  <c r="BE189"/>
  <c r="BI187"/>
  <c r="BH187"/>
  <c r="BG187"/>
  <c r="BF187"/>
  <c r="T187"/>
  <c r="R187"/>
  <c r="P187"/>
  <c r="BK187"/>
  <c r="J187"/>
  <c r="BE187"/>
  <c r="BI185"/>
  <c r="BH185"/>
  <c r="BG185"/>
  <c r="BF185"/>
  <c r="T185"/>
  <c r="R185"/>
  <c r="P185"/>
  <c r="BK185"/>
  <c r="J185"/>
  <c r="BE185"/>
  <c r="BI183"/>
  <c r="BH183"/>
  <c r="BG183"/>
  <c r="BF183"/>
  <c r="T183"/>
  <c r="R183"/>
  <c r="P183"/>
  <c r="BK183"/>
  <c r="J183"/>
  <c r="BE183"/>
  <c r="BI181"/>
  <c r="BH181"/>
  <c r="BG181"/>
  <c r="BF181"/>
  <c r="T181"/>
  <c r="R181"/>
  <c r="P181"/>
  <c r="BK181"/>
  <c r="J181"/>
  <c r="BE181"/>
  <c r="BI179"/>
  <c r="BH179"/>
  <c r="BG179"/>
  <c r="BF179"/>
  <c r="T179"/>
  <c r="R179"/>
  <c r="P179"/>
  <c r="BK179"/>
  <c r="J179"/>
  <c r="BE179"/>
  <c r="BI177"/>
  <c r="BH177"/>
  <c r="BG177"/>
  <c r="BF177"/>
  <c r="T177"/>
  <c r="R177"/>
  <c r="P177"/>
  <c r="BK177"/>
  <c r="J177"/>
  <c r="BE177"/>
  <c r="BI175"/>
  <c r="BH175"/>
  <c r="BG175"/>
  <c r="BF175"/>
  <c r="T175"/>
  <c r="R175"/>
  <c r="P175"/>
  <c r="BK175"/>
  <c r="J175"/>
  <c r="BE175"/>
  <c r="BI173"/>
  <c r="BH173"/>
  <c r="BG173"/>
  <c r="BF173"/>
  <c r="T173"/>
  <c r="T172"/>
  <c r="T171"/>
  <c r="R173"/>
  <c r="R172"/>
  <c r="R171"/>
  <c r="P173"/>
  <c r="P172"/>
  <c r="P171"/>
  <c r="BK173"/>
  <c r="BK172"/>
  <c r="J172"/>
  <c r="BK171"/>
  <c r="J171"/>
  <c r="J173"/>
  <c r="BE173"/>
  <c r="J70"/>
  <c r="J69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T160"/>
  <c r="R161"/>
  <c r="R160"/>
  <c r="P161"/>
  <c r="P160"/>
  <c r="BK161"/>
  <c r="BK160"/>
  <c r="J160"/>
  <c r="J161"/>
  <c r="BE161"/>
  <c r="J68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T139"/>
  <c r="R140"/>
  <c r="R139"/>
  <c r="P140"/>
  <c r="P139"/>
  <c r="BK140"/>
  <c r="BK139"/>
  <c r="J139"/>
  <c r="J140"/>
  <c r="BE140"/>
  <c r="J67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T135"/>
  <c r="R136"/>
  <c r="R135"/>
  <c r="P136"/>
  <c r="P135"/>
  <c r="BK136"/>
  <c r="BK135"/>
  <c r="J135"/>
  <c r="J136"/>
  <c r="BE136"/>
  <c r="J66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T118"/>
  <c r="R119"/>
  <c r="R118"/>
  <c r="P119"/>
  <c r="P118"/>
  <c r="BK119"/>
  <c r="BK118"/>
  <c r="J118"/>
  <c r="J119"/>
  <c r="BE119"/>
  <c r="J65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T109"/>
  <c r="R110"/>
  <c r="R109"/>
  <c r="P110"/>
  <c r="P109"/>
  <c r="BK110"/>
  <c r="BK109"/>
  <c r="J109"/>
  <c r="J110"/>
  <c r="BE110"/>
  <c r="J64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T101"/>
  <c r="R102"/>
  <c r="R101"/>
  <c r="P102"/>
  <c r="P101"/>
  <c r="BK102"/>
  <c r="BK101"/>
  <c r="J101"/>
  <c r="J102"/>
  <c r="BE102"/>
  <c r="J63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F36"/>
  <c i="1" r="BD53"/>
  <c i="2" r="BH96"/>
  <c r="F35"/>
  <c i="1" r="BC53"/>
  <c i="2" r="BG96"/>
  <c r="F34"/>
  <c i="1" r="BB53"/>
  <c i="2" r="BF96"/>
  <c r="J33"/>
  <c i="1" r="AW53"/>
  <c i="2" r="F33"/>
  <c i="1" r="BA53"/>
  <c i="2" r="T96"/>
  <c r="T95"/>
  <c r="T94"/>
  <c r="T93"/>
  <c r="R96"/>
  <c r="R95"/>
  <c r="R94"/>
  <c r="R93"/>
  <c r="P96"/>
  <c r="P95"/>
  <c r="P94"/>
  <c r="P93"/>
  <c i="1" r="AU53"/>
  <c i="2" r="BK96"/>
  <c r="BK95"/>
  <c r="J95"/>
  <c r="BK94"/>
  <c r="J94"/>
  <c r="BK93"/>
  <c r="J93"/>
  <c r="J60"/>
  <c r="J29"/>
  <c i="1" r="AG53"/>
  <c i="2" r="J96"/>
  <c r="BE96"/>
  <c r="J32"/>
  <c i="1" r="AV53"/>
  <c i="2" r="F32"/>
  <c i="1" r="AZ53"/>
  <c i="2" r="J62"/>
  <c r="J61"/>
  <c r="J89"/>
  <c r="F87"/>
  <c r="E85"/>
  <c r="J55"/>
  <c r="F53"/>
  <c r="E51"/>
  <c r="J38"/>
  <c r="J20"/>
  <c r="E20"/>
  <c r="F90"/>
  <c r="F56"/>
  <c r="J19"/>
  <c r="J17"/>
  <c r="E17"/>
  <c r="F89"/>
  <c r="F55"/>
  <c r="J16"/>
  <c r="J14"/>
  <c r="J87"/>
  <c r="J53"/>
  <c r="E7"/>
  <c r="E81"/>
  <c r="E47"/>
  <c i="1" r="BD52"/>
  <c r="BC52"/>
  <c r="BB52"/>
  <c r="BA52"/>
  <c r="AZ52"/>
  <c r="AY52"/>
  <c r="AX52"/>
  <c r="AW52"/>
  <c r="AV52"/>
  <c r="AU52"/>
  <c r="AT52"/>
  <c r="AS52"/>
  <c r="AG52"/>
  <c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3"/>
  <c r="AN53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<sst xmlns="http://schemas.openxmlformats.org/spreadsheetml/2006/main">
  <si>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</si>
  <si>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</si>
  <si>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</si>
  <si>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</si>
  <si>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</si>
  <si>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</si>
  <si>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</si>
  <si>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{a0fa84ce-4935-48ea-b7a8-a6602f65235c}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</si>
  <si>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</si>
  <si>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</si>
  <si>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</si>
  <si>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</si>
  <si>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</si>
  <si>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</si>
  <si>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</si>
  <si>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</si>
  <si>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2018_001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</si>
  <si>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</si>
  <si>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</si>
  <si>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Tovéř - Stavební úpravy a nástavba budovy MŠ Tovéř</t>
  </si>
  <si>
    <t>KSO:</t>
  </si>
  <si>
    <t>801 31 15</t>
  </si>
  <si>
    <t>CC-CZ:</t>
  </si>
  <si>
    <t/>
  </si>
  <si>
    <t>Místo:</t>
  </si>
  <si>
    <t>Tovéř</t>
  </si>
  <si>
    <t>Datum:</t>
  </si>
  <si>
    <t>7. 1. 2018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</si>
  <si>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</si>
  <si>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</si>
  <si>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</si>
  <si>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</si>
  <si>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</si>
  <si>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</si>
  <si>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</si>
  <si>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64634752</t>
  </si>
  <si>
    <t>Petr Vodáček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</si>
  <si>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</si>
  <si>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</si>
  <si>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</si>
  <si>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</si>
  <si>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</si>
  <si>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</si>
  <si>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</si>
  <si>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</si>
  <si>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</si>
  <si>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</si>
  <si>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</si>
  <si>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</si>
  <si>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</si>
  <si>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</si>
  <si>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</si>
  <si>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</si>
  <si>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</si>
  <si>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</si>
  <si>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</si>
  <si>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</si>
  <si>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</si>
  <si>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</si>
  <si>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</si>
  <si>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</si>
  <si>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</si>
  <si>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</si>
  <si>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</si>
  <si>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</si>
  <si>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</si>
  <si>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</si>
  <si>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</si>
  <si>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</si>
  <si>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</si>
  <si>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</si>
  <si>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</si>
  <si>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</si>
  <si>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</si>
  <si>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</si>
  <si>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</si>
  <si>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</si>
  <si>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</si>
  <si>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</si>
  <si>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Tovéř - Stavební úpravy a nástavba budovy MŠ Tovéř - Elektroinstalace</t>
  </si>
  <si>
    <t>STA</t>
  </si>
  <si>
    <t>1</t>
  </si>
  <si>
    <t>{d00f3274-05d5-4d9b-ab5a-f3d84de24c99}</t>
  </si>
  <si>
    <t>2</t>
  </si>
  <si>
    <t>/</t>
  </si>
  <si>
    <t>003</t>
  </si>
  <si>
    <t>Elektroinstalace a hromosvod - ostatní (neuznatelné)</t>
  </si>
  <si>
    <t>Soupis</t>
  </si>
  <si>
    <t>{a55171b4-f55c-43a2-acaa-69b1721bb992}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</si>
  <si>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</si>
  <si>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</si>
  <si>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</si>
  <si>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</si>
  <si>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</si>
  <si>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</si>
  <si>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</si>
  <si>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01 - Tovéř - Stavební úpravy a nástavba budovy MŠ Tovéř - Elektroinstalace</t>
  </si>
  <si>
    <t>Soupis:</t>
  </si>
  <si>
    <t>003 - Elektroinstalace a hromosvod - ostatní (neuznatelné)</t>
  </si>
  <si>
    <t>REKAPITULACE ČLENĚNÍ SOUPISU PRACÍ</t>
  </si>
  <si>
    <t>Kód dílu - Popis</t>
  </si>
  <si>
    <t>Cena celkem [CZK]</t>
  </si>
  <si>
    <t>Náklady soupisu celkem</t>
  </si>
  <si>
    <t>-1</t>
  </si>
  <si>
    <t>PSV - Práce a dodávky PSV</t>
  </si>
  <si>
    <t xml:space="preserve">    741 - Elektroinstalace - silnoproud</t>
  </si>
  <si>
    <t xml:space="preserve">    742 - Elektromontáže - rozvodný systém</t>
  </si>
  <si>
    <t xml:space="preserve">    743 - Elektromontáže - hrubá montáž</t>
  </si>
  <si>
    <t xml:space="preserve">    744 - Elektromontáže - rozvody vodičů měděných</t>
  </si>
  <si>
    <t xml:space="preserve">    746 - Elektromontáže - soubory pro vodiče</t>
  </si>
  <si>
    <t xml:space="preserve">    747 - Elektromontáže - kompletace rozvodů</t>
  </si>
  <si>
    <t xml:space="preserve">    748 - Elektromontáže - osvětlovací zařízení a svítidla</t>
  </si>
  <si>
    <t>M - Práce a dodávky M</t>
  </si>
  <si>
    <t xml:space="preserve">    46-M - Zemní práce při extr.mont.pracích</t>
  </si>
  <si>
    <t>HZS - Hodinové zúčtovací sazby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</si>
  <si>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</si>
  <si>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</si>
  <si>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</si>
  <si>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</si>
  <si>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</si>
  <si>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</si>
  <si>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</si>
  <si>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</si>
  <si>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</si>
  <si>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</si>
  <si>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</si>
  <si>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</si>
  <si>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</si>
  <si>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</si>
  <si>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PSV</t>
  </si>
  <si>
    <t>Práce a dodávky PSV</t>
  </si>
  <si>
    <t>ROZPOCET</t>
  </si>
  <si>
    <t>741</t>
  </si>
  <si>
    <t>Elektroinstalace - silnoproud</t>
  </si>
  <si>
    <t>181</t>
  </si>
  <si>
    <t>K</t>
  </si>
  <si>
    <t>741313075</t>
  </si>
  <si>
    <t>Montáž zásuvek domovních se zapojením vodičů šroubové připojení chráněných v krabici 10/16 A, pro prostředí normální, provedení 3P + N + PE</t>
  </si>
  <si>
    <t>kus</t>
  </si>
  <si>
    <t>CS ÚRS 2017 02</t>
  </si>
  <si>
    <t>16</t>
  </si>
  <si>
    <t>-1526224398</t>
  </si>
  <si>
    <t>182</t>
  </si>
  <si>
    <t>M</t>
  </si>
  <si>
    <t>10.079.985</t>
  </si>
  <si>
    <t>Rozvaděčové systémy a přístroje Průmyslové vidlice, zásuvky a konektory Zásuvka 16A/400V 5-pól. IP44 pod omít.</t>
  </si>
  <si>
    <t>KS</t>
  </si>
  <si>
    <t>32</t>
  </si>
  <si>
    <t>-1485774624</t>
  </si>
  <si>
    <t>183</t>
  </si>
  <si>
    <t>10.080.067</t>
  </si>
  <si>
    <t xml:space="preserve">Rozvaděčové systémy a přístroje Průmyslové vidlice, zásuvky a konektory  Zásuvka 32A/400V 5-pól. IP44 pod omít.</t>
  </si>
  <si>
    <t>-880509254</t>
  </si>
  <si>
    <t>201</t>
  </si>
  <si>
    <t>741810002</t>
  </si>
  <si>
    <t>Zkoušky a prohlídky elektrických rozvodů a zařízení celková prohlídka a vyhotovení revizní zprávy pro objem montážních prací přes 100 do 500 tis. Kč</t>
  </si>
  <si>
    <t>1503505364</t>
  </si>
  <si>
    <t>PSC</t>
  </si>
  <si>
    <t xml:space="preserve">Poznámka k souboru cen:_x000d_
1. Ceny -0001 až -0011 jsou určeny pro objem montážních prací včetně všech nákladů. </t>
  </si>
  <si>
    <t>742</t>
  </si>
  <si>
    <t>Elektromontáže - rozvodný systém</t>
  </si>
  <si>
    <t>742111200</t>
  </si>
  <si>
    <t>Montáž rozvodnic oceloplechových nebo plastových bez zapojení vodičů běžných, hmotnosti do 50 kg</t>
  </si>
  <si>
    <t>48843062</t>
  </si>
  <si>
    <t>10.646.955</t>
  </si>
  <si>
    <t>Rozvaděč elektroměrový RE1 (600x470x220, hl. jistič 3x32A) - dle přílohy D.1.4.08</t>
  </si>
  <si>
    <t>-1377777636</t>
  </si>
  <si>
    <t>17</t>
  </si>
  <si>
    <t>357131120-R</t>
  </si>
  <si>
    <t>Rozvaděč R1 - dle přílohy D.1.4.06</t>
  </si>
  <si>
    <t>-1969308425</t>
  </si>
  <si>
    <t>19</t>
  </si>
  <si>
    <t>742811320</t>
  </si>
  <si>
    <t>Montáž svorkovnic s popisnými štítky se zapojením vodičů na jedné straně ochranných, typ MET - hl. ochranná přípojnice</t>
  </si>
  <si>
    <t>-1838132383</t>
  </si>
  <si>
    <t>20</t>
  </si>
  <si>
    <t>10.067.555</t>
  </si>
  <si>
    <t>Svorkovnice HOP ekvipotencionální bez krytu EPS 2</t>
  </si>
  <si>
    <t>-1674634132</t>
  </si>
  <si>
    <t>749212221</t>
  </si>
  <si>
    <t>Montáž a zhotovení ohnivzdorných konstrukcí pro elektrozařízení přepážek (ucpávek) z desek nebo vyztužených omítek silikátových s výplní ve stěnovém průchodu, tl. do 150 mm</t>
  </si>
  <si>
    <t>m2</t>
  </si>
  <si>
    <t>-1642628556</t>
  </si>
  <si>
    <t>22</t>
  </si>
  <si>
    <t>10.641.847</t>
  </si>
  <si>
    <t>Systémy s požární odolností Požární bariéry FBA-SP Protipožární stěrková hmota</t>
  </si>
  <si>
    <t>76579799</t>
  </si>
  <si>
    <t>743</t>
  </si>
  <si>
    <t>Elektromontáže - hrubá montáž</t>
  </si>
  <si>
    <t>27</t>
  </si>
  <si>
    <t>743411111</t>
  </si>
  <si>
    <t>Montáž krabic elektroinstalačních bez napojení na trubky a lišty, demontáže a montáže víčka a přístroje protahovacích nebo odbočných zapuštěných plastových kruhových, typ KU68/2-1902, KO97</t>
  </si>
  <si>
    <t>-1134175772</t>
  </si>
  <si>
    <t>28</t>
  </si>
  <si>
    <t>10.074.803</t>
  </si>
  <si>
    <t>Krabice KU 68-1903, vč. víčka a svorkovnice</t>
  </si>
  <si>
    <t>1385383917</t>
  </si>
  <si>
    <t>29</t>
  </si>
  <si>
    <t>743411121</t>
  </si>
  <si>
    <t>Montáž krabic elektroinstalačních bez napojení na trubky a lišty, demontáže a montáže víčka a přístroje protahovacích nebo odbočných zapuštěných plastových čtyřhranných, typ KO100, KO125</t>
  </si>
  <si>
    <t>327476567</t>
  </si>
  <si>
    <t>30</t>
  </si>
  <si>
    <t>345715240</t>
  </si>
  <si>
    <t xml:space="preserve">Materiál úložný elektroinstalační krabice odbočná s víčkem z plastické hmoty KO 125 E  500 V, 134 x 72mm</t>
  </si>
  <si>
    <t>1312610022</t>
  </si>
  <si>
    <t>31</t>
  </si>
  <si>
    <t>743412111</t>
  </si>
  <si>
    <t>Montáž krabic elektroinstalačních bez napojení na trubky a lišty, demontáže a montáže víčka a přístroje přístrojových zapuštěných plastových kruhových, typ KU68/2-1901, KP 68/2</t>
  </si>
  <si>
    <t>-743188222</t>
  </si>
  <si>
    <t>10.079.370</t>
  </si>
  <si>
    <t>Krabice KU 68-1901</t>
  </si>
  <si>
    <t>-166681930</t>
  </si>
  <si>
    <t>33</t>
  </si>
  <si>
    <t>743414122</t>
  </si>
  <si>
    <t>Montáž krabic elektroinstalačních bez napojení na trubky a lišty, demontáže a montáže víčka a přístroje rozvodek se zapojením vodičů na svorkovnici zapuštěných plastových čtyřhranných, typ KT250 bez svorkovnic</t>
  </si>
  <si>
    <t>-1504714059</t>
  </si>
  <si>
    <t>34</t>
  </si>
  <si>
    <t>10.076.432</t>
  </si>
  <si>
    <t>Krabice KT 250/1 rozvodná pod omítku pro HOP</t>
  </si>
  <si>
    <t>2099916655</t>
  </si>
  <si>
    <t>744</t>
  </si>
  <si>
    <t>Elektromontáže - rozvody vodičů měděných</t>
  </si>
  <si>
    <t>46</t>
  </si>
  <si>
    <t>744241110</t>
  </si>
  <si>
    <t>Montáž izolovaných vodičů měděných bez ukončení, uložených pevně do 1 kV sk. 1 - CSAO, CY, CYA, CYY, H05V, H07V, NYM, NYY, YY průřezu žíly 0,35 až 35 mm2</t>
  </si>
  <si>
    <t>m</t>
  </si>
  <si>
    <t>818334709</t>
  </si>
  <si>
    <t>47</t>
  </si>
  <si>
    <t>10.048.422</t>
  </si>
  <si>
    <t>Žilové vodiče H07V-U 4 zž (CY)</t>
  </si>
  <si>
    <t>-1815752174</t>
  </si>
  <si>
    <t>48</t>
  </si>
  <si>
    <t>10.048.546</t>
  </si>
  <si>
    <t>Žilové vodiče H07V-U 6 zž (CY)</t>
  </si>
  <si>
    <t>-875718461</t>
  </si>
  <si>
    <t>50</t>
  </si>
  <si>
    <t>10.048.827</t>
  </si>
  <si>
    <t>Žilové vodiče H07V-U 16 zž (CY)</t>
  </si>
  <si>
    <t>695235306</t>
  </si>
  <si>
    <t>52</t>
  </si>
  <si>
    <t>744441100</t>
  </si>
  <si>
    <t>Montáž kabelů měděných do 1 kV bez ukončení, uložených pevně sk. 1 - CYKY, NYM, NYY, YSLY, počtu a průřezu žil 2x1,5 až 6 mm2, 3x1,5 až 6 mm2, 4x1,5 až 4 mm2, 5x1,5 až 2,5 mm2, 7x1,5 až 2,5 mm2</t>
  </si>
  <si>
    <t>-886180547</t>
  </si>
  <si>
    <t>53</t>
  </si>
  <si>
    <t>10.049.640</t>
  </si>
  <si>
    <t>Silové kabely CYKY 2O1,5 (2Ax1,5)</t>
  </si>
  <si>
    <t>1101111175</t>
  </si>
  <si>
    <t>54</t>
  </si>
  <si>
    <t>10.048.186</t>
  </si>
  <si>
    <t>Silové kabely CYKY 3O1,5 (3Ax1,5)</t>
  </si>
  <si>
    <t>-1035489076</t>
  </si>
  <si>
    <t>55</t>
  </si>
  <si>
    <t>10.051.448</t>
  </si>
  <si>
    <t xml:space="preserve">Silové kabely CYKY 3J1,5  (3Cx 1,5)</t>
  </si>
  <si>
    <t>-788680777</t>
  </si>
  <si>
    <t>56</t>
  </si>
  <si>
    <t>10.048.243</t>
  </si>
  <si>
    <t>Silové kabely CYKY 5J1,5 (5Cx1,5)</t>
  </si>
  <si>
    <t>-1000453763</t>
  </si>
  <si>
    <t>57</t>
  </si>
  <si>
    <t>10.048.482</t>
  </si>
  <si>
    <t xml:space="preserve">Silové kabely CYKY 3J2,5  (3Cx 2,5)</t>
  </si>
  <si>
    <t>-1975343799</t>
  </si>
  <si>
    <t>143</t>
  </si>
  <si>
    <t>10.048.403</t>
  </si>
  <si>
    <t>Silové kabely CYKY 5J2,5 (5Cx2,5)</t>
  </si>
  <si>
    <t>850986175</t>
  </si>
  <si>
    <t>58</t>
  </si>
  <si>
    <t>744441200</t>
  </si>
  <si>
    <t>Montáž kabelů měděných do 1 kV bez ukončení, uložených pevně sk. 1 - CYKY, NYM, NYY, YSLY, počtu a průřezu žil 3x10 mm2, 4x6 mm2, 5x4 až 6 mm2, 7x4 mm2, 12x1,5 mm2</t>
  </si>
  <si>
    <t>1968106754</t>
  </si>
  <si>
    <t>59</t>
  </si>
  <si>
    <t>10.048.984</t>
  </si>
  <si>
    <t>Silové kabely CYKY 5J4 (5Cx4)</t>
  </si>
  <si>
    <t>-1654767988</t>
  </si>
  <si>
    <t>60</t>
  </si>
  <si>
    <t>10.049.643</t>
  </si>
  <si>
    <t>Silové kabely CYKY 5J6 (5Cx6)</t>
  </si>
  <si>
    <t>852625455</t>
  </si>
  <si>
    <t>65</t>
  </si>
  <si>
    <t>744445100</t>
  </si>
  <si>
    <t>Montáž kabelů měděných do 1 kV bez ukončení, uložených pevně sk. 5 - CHKE-R, CXFE-R, CXKE-R, počtu a průřezu žil 2x1,5 až 4 mm2, 3x1,5 až 2,5 mm2, 4x1,5 mm2</t>
  </si>
  <si>
    <t>-1867300608</t>
  </si>
  <si>
    <t>66</t>
  </si>
  <si>
    <t>11410935</t>
  </si>
  <si>
    <t>Kabely ostatní - nehořlavé KABEL 1-CSKH-V-O P60-R B2CAS1D0 2X1,5</t>
  </si>
  <si>
    <t>-1964608624</t>
  </si>
  <si>
    <t>746</t>
  </si>
  <si>
    <t>Elektromontáže - soubory pro vodiče</t>
  </si>
  <si>
    <t>67</t>
  </si>
  <si>
    <t>746211110</t>
  </si>
  <si>
    <t>Ukončení vodičů izolovaných s označením a zapojením v rozváděči nebo na přístroji, průřezu žíly do 2,5 mm2</t>
  </si>
  <si>
    <t>1602083806</t>
  </si>
  <si>
    <t>69</t>
  </si>
  <si>
    <t>746211130</t>
  </si>
  <si>
    <t>Ukončení vodičů izolovaných s označením a zapojením v rozváděči nebo na přístroji, průřezu žíly do 6 mm2</t>
  </si>
  <si>
    <t>-238466048</t>
  </si>
  <si>
    <t>71</t>
  </si>
  <si>
    <t>746211150</t>
  </si>
  <si>
    <t>Ukončení vodičů izolovaných s označením a zapojením v rozváděči nebo na přístroji, průřezu žíly do 16 mm2</t>
  </si>
  <si>
    <t>-1567131204</t>
  </si>
  <si>
    <t>747</t>
  </si>
  <si>
    <t>Elektromontáže - kompletace rozvodů</t>
  </si>
  <si>
    <t>75</t>
  </si>
  <si>
    <t>747111112-R</t>
  </si>
  <si>
    <t>Montáž spínačů jedno nebo dvoupólových nástěnných se zapojením vodičů, pro prostředí obyčejné nebo vlhké vypínačů, řazení 1-jednopólových CENTRAL STOP</t>
  </si>
  <si>
    <t>-1171471664</t>
  </si>
  <si>
    <t>76</t>
  </si>
  <si>
    <t>10.051.815</t>
  </si>
  <si>
    <t>Skříň s tlačítkem pod skleňeným zákrytem IP44, na omítku (Central stop)</t>
  </si>
  <si>
    <t>-166959328</t>
  </si>
  <si>
    <t>77</t>
  </si>
  <si>
    <t>747112011</t>
  </si>
  <si>
    <t>Montáž spínačů jedno nebo dvoupólových polozapuštěných nebo zapuštěných se zapojením vodičů bezšroubové připojení vypínačů, řazení 1-jednopólových</t>
  </si>
  <si>
    <t>741675232</t>
  </si>
  <si>
    <t>78</t>
  </si>
  <si>
    <t>10001004</t>
  </si>
  <si>
    <t>spínač jednopólový řaz. 1, velkoplošný, polozapuštěný, IP20, 10A 250V, bezšroubový, kompletní</t>
  </si>
  <si>
    <t>723998629</t>
  </si>
  <si>
    <t>79</t>
  </si>
  <si>
    <t>10001014</t>
  </si>
  <si>
    <t>spínač jednopólový řaz. 1(6), velkoplošný, polozapuštěný, IP44, 10A 250V, šroubový, kompletní</t>
  </si>
  <si>
    <t>-780907162</t>
  </si>
  <si>
    <t>177</t>
  </si>
  <si>
    <t>747112027</t>
  </si>
  <si>
    <t>Montáž spínačů jedno nebo dvoupólových polozapuštěných nebo zapuštěných se zapojením vodičů bezšroubové připojení ovladačů, řazení 6/0So-tlačítkových přepínacích s orientační doutnavkou</t>
  </si>
  <si>
    <t>1944563141</t>
  </si>
  <si>
    <t>178</t>
  </si>
  <si>
    <t>10001009</t>
  </si>
  <si>
    <t>přepínač střídavý řaz. 6So, velkoplošný, polozapuštěný, s or. doutn., IP20, 10A 250V, bezšroubový, kompletní</t>
  </si>
  <si>
    <t>-740708084</t>
  </si>
  <si>
    <t>84</t>
  </si>
  <si>
    <t>747112031</t>
  </si>
  <si>
    <t>Montáž spínačů jedno nebo dvoupólových polozapuštěných nebo zapuštěných se zapojením vodičů bezšroubové připojení přepínačů, řazení 5-sériových</t>
  </si>
  <si>
    <t>1794238740</t>
  </si>
  <si>
    <t>85</t>
  </si>
  <si>
    <t>10001007</t>
  </si>
  <si>
    <t>přepínač sériový řaz. 5, velkoplošný, polozapuštěný, IP20, 10A 250V, bezšroubový, kompletní</t>
  </si>
  <si>
    <t>270768266</t>
  </si>
  <si>
    <t>179</t>
  </si>
  <si>
    <t>747112033</t>
  </si>
  <si>
    <t>Montáž spínačů jedno nebo dvoupólových polozapuštěných nebo zapuštěných se zapojením vodičů bezšroubové připojení přepínačů, řazení 7-křížových</t>
  </si>
  <si>
    <t>1338676135</t>
  </si>
  <si>
    <t>180</t>
  </si>
  <si>
    <t>10001012</t>
  </si>
  <si>
    <t>přepínač křížový řaz. 7So, velkoplošný, polozapuštěný, s or. doutn., IP20, 10A 250V, bezšroubový, ko</t>
  </si>
  <si>
    <t>89401747</t>
  </si>
  <si>
    <t>93</t>
  </si>
  <si>
    <t>747131200</t>
  </si>
  <si>
    <t>Montáž spínačů speciálních se zapojením vodičů soumrakových</t>
  </si>
  <si>
    <t>-275103445</t>
  </si>
  <si>
    <t>94</t>
  </si>
  <si>
    <t>10.779.735</t>
  </si>
  <si>
    <t>Čidlo pohybové 180° bílé IP44</t>
  </si>
  <si>
    <t>-1868510498</t>
  </si>
  <si>
    <t>95</t>
  </si>
  <si>
    <t>747161010</t>
  </si>
  <si>
    <t>Montáž zásuvek domovních se zapojením vodičů bezšroubové připojení polozapuštěných nebo zapuštěných 10/16 A, provedení 2P + PE</t>
  </si>
  <si>
    <t>-209894891</t>
  </si>
  <si>
    <t>97</t>
  </si>
  <si>
    <t>10001020</t>
  </si>
  <si>
    <t>zásuvka 230V 16A s víčkem a clonkami, polozapuštěná, IP44, šroubová, kompletní</t>
  </si>
  <si>
    <t>-1643873364</t>
  </si>
  <si>
    <t>98</t>
  </si>
  <si>
    <t>747161040</t>
  </si>
  <si>
    <t>Montáž zásuvek domovních se zapojením vodičů bezšroubové připojení polozapuštěných nebo zapuštěných 10/16 A, provedení 2x (2P + PE) dvojnásobná šikmá</t>
  </si>
  <si>
    <t>1103379944</t>
  </si>
  <si>
    <t>99</t>
  </si>
  <si>
    <t>10001022</t>
  </si>
  <si>
    <t>zásuvka dvojnásobná 230V 16A bílá, s clonkami a natoč. dutinou, položapuštěná, IP40, bezšroubová, kompletn</t>
  </si>
  <si>
    <t>-1279011561</t>
  </si>
  <si>
    <t>100</t>
  </si>
  <si>
    <t>345551240</t>
  </si>
  <si>
    <t>zásuvka dvojnásobná 230V 16A bílá, s clonkami a natoč. dutinou, s přepěť. ochr., polozapuštěná, IP40, bezšroub., kompletní</t>
  </si>
  <si>
    <t>1224326960</t>
  </si>
  <si>
    <t>104</t>
  </si>
  <si>
    <t>EKO3-R</t>
  </si>
  <si>
    <t>Likvidace demontovaného materiálu, mimo svítidel a světelných zdrojů</t>
  </si>
  <si>
    <t>-819656149</t>
  </si>
  <si>
    <t>105</t>
  </si>
  <si>
    <t>PM</t>
  </si>
  <si>
    <t>Podružný materiál, je počítán jako přirážka 3% k dodávkám a materiálu</t>
  </si>
  <si>
    <t>-303653686</t>
  </si>
  <si>
    <t>748</t>
  </si>
  <si>
    <t>Elektromontáže - osvětlovací zařízení a svítidla</t>
  </si>
  <si>
    <t>110</t>
  </si>
  <si>
    <t>748123119</t>
  </si>
  <si>
    <t>Montáž svítidel LED se zapojením vodičů bytových nebo společenských místností přisazených nástěnných panelových, obsahu přes 0,09 do 0,36 m2</t>
  </si>
  <si>
    <t>1063415203</t>
  </si>
  <si>
    <t>111</t>
  </si>
  <si>
    <t>348144340-R</t>
  </si>
  <si>
    <t xml:space="preserve">A -  svítidlo zářivkové vestavné Downlight 2x26W, IP20, Tř.I, EP, vč. zdrojů  (zdroj - 2xG24q2 26W/840)</t>
  </si>
  <si>
    <t>-616478996</t>
  </si>
  <si>
    <t>112</t>
  </si>
  <si>
    <t>348144341-R</t>
  </si>
  <si>
    <t xml:space="preserve">AN - svítidlo zářivkové vestavné Downlight 2x26W, IP20, Tř.I, EP, s nouz. zdrojem 1hod, vč. zdrojů  (zdroj - 2xG24q2 26W/840)</t>
  </si>
  <si>
    <t>131194003</t>
  </si>
  <si>
    <t>116</t>
  </si>
  <si>
    <t>348144355-R</t>
  </si>
  <si>
    <t>D - svítidlo zářivkové přisazené 1x40W, IP20, Tř.I, EP, kruhové, opál. kryt 490mm, (zdroj - kruhová zářivka 40W, 4000K - součást svítidla)_x000d_</t>
  </si>
  <si>
    <t>-2050159656</t>
  </si>
  <si>
    <t>117</t>
  </si>
  <si>
    <t>348144356-R</t>
  </si>
  <si>
    <t>DN - svítidlo zářivkové přisazené 1x40W, IP20, Tř.I, EP, kruhové, opál. kryt 490mm, s nouz. zdrojem 1 hod (zdroj - kruhová zářivka 40W, 4000K - součást svítidla)_x000d_</t>
  </si>
  <si>
    <t>492402296</t>
  </si>
  <si>
    <t>118</t>
  </si>
  <si>
    <t>348144360-R</t>
  </si>
  <si>
    <t>E - svítidlo zářivkové přisaz. kruhové, 1x22W, IP44, Tř.I, EP, PMMA kryt, opál (zdroj - kruhová zářivka 22W, 4000K - součást svítidla)</t>
  </si>
  <si>
    <t>520376398</t>
  </si>
  <si>
    <t>120</t>
  </si>
  <si>
    <t>348144362-R</t>
  </si>
  <si>
    <t>G -svítidlo zářivkové vestavné 4x14W, IP20, Tř.I, EP, ALDP lešť.opt. mřížka, vč. zdrojů (zdroj - 4xFH14W/840 G5)_x000d_</t>
  </si>
  <si>
    <t>777267457</t>
  </si>
  <si>
    <t>121</t>
  </si>
  <si>
    <t>348144370-R</t>
  </si>
  <si>
    <t>N - svítidlo nouzové 1W přisaz. IP42, Tř.II, akumul. zál. 1hod, piktogr., zdroj LED, 70lm</t>
  </si>
  <si>
    <t>356728023</t>
  </si>
  <si>
    <t>124</t>
  </si>
  <si>
    <t>EKO1-R</t>
  </si>
  <si>
    <t>Recyklační příspěvek - svítidla</t>
  </si>
  <si>
    <t>ks</t>
  </si>
  <si>
    <t>-284343164</t>
  </si>
  <si>
    <t>185</t>
  </si>
  <si>
    <t>EKO2-R</t>
  </si>
  <si>
    <t>Recyklační příspěvek - světelné zdroje</t>
  </si>
  <si>
    <t>-1208969342</t>
  </si>
  <si>
    <t>Práce a dodávky M</t>
  </si>
  <si>
    <t>3</t>
  </si>
  <si>
    <t>46-M</t>
  </si>
  <si>
    <t>Zemní práce při extr.mont.pracích</t>
  </si>
  <si>
    <t>194</t>
  </si>
  <si>
    <t>460600041</t>
  </si>
  <si>
    <t>Přemístění (odvoz) horniny, suti a vybouraných hmot svislá doprava suti a vybouraných hmot za první podlaží</t>
  </si>
  <si>
    <t>t</t>
  </si>
  <si>
    <t>64</t>
  </si>
  <si>
    <t>-2062251294</t>
  </si>
  <si>
    <t xml:space="preserve">Poznámka k souboru cen:_x000d_
1. V cenách -0021 až -0031 nejsou započteny místní poplatky za uložení výkopku na řízenou skládku. 2. V cenách -0041 až -0071 nejsou započteny poplatky za uložení suti na řízenou skládku a recyklaci. </t>
  </si>
  <si>
    <t>195</t>
  </si>
  <si>
    <t>460600051</t>
  </si>
  <si>
    <t>Přemístění (odvoz) horniny, suti a vybouraných hmot svislá doprava suti a vybouraných hmot Příplatek k ceně za každé další podlaží</t>
  </si>
  <si>
    <t>1149155465</t>
  </si>
  <si>
    <t>125</t>
  </si>
  <si>
    <t>460600061</t>
  </si>
  <si>
    <t>Přemístění (odvoz) horniny, suti a vybouraných hmot odvoz suti a vybouraných hmot do 1 km</t>
  </si>
  <si>
    <t>2077816877</t>
  </si>
  <si>
    <t>126</t>
  </si>
  <si>
    <t>460600071</t>
  </si>
  <si>
    <t>Přemístění (odvoz) horniny, suti a vybouraných hmot odvoz suti a vybouraných hmot Příplatek k ceně za každý další i započatý 1 km</t>
  </si>
  <si>
    <t>276765087</t>
  </si>
  <si>
    <t>127</t>
  </si>
  <si>
    <t>460680161</t>
  </si>
  <si>
    <t>Vybourání otvoru ve zdivu cihelném plochy do 0,0225 m2 a tloušťky do 15 cm</t>
  </si>
  <si>
    <t>1271887893</t>
  </si>
  <si>
    <t xml:space="preserve">Poznámka k souboru cen:_x000d_
1. V cenách -0011 až -0013 nejsou započteny náklady na dodávku tvárnic. Tato dodávka se oceňuje ve specifikaci. </t>
  </si>
  <si>
    <t>128</t>
  </si>
  <si>
    <t>460680163</t>
  </si>
  <si>
    <t>Vybourání otvoru ve zdivu cihelném plochy do 0,0225 m2 a tloušťky přes 30 do 45 cm</t>
  </si>
  <si>
    <t>120024597</t>
  </si>
  <si>
    <t>193</t>
  </si>
  <si>
    <t>460680182</t>
  </si>
  <si>
    <t>Prorážení otvorů a ostatní bourací práce vybourání otvoru ve zdivu cihelném plochy přes 0,09 do 0,25 m2 a tloušťky přes 15 do 30 cm</t>
  </si>
  <si>
    <t>1097259062</t>
  </si>
  <si>
    <t>130</t>
  </si>
  <si>
    <t>460680402</t>
  </si>
  <si>
    <t>Vysekání kapes nebo výklenků ve zdivu z lehkých betonů, dutých cihel nebo tvárnic pro osazení špalíků, kotevních prvků nebo krabic, velikosti 10x10x8 cm</t>
  </si>
  <si>
    <t>1404208722</t>
  </si>
  <si>
    <t>132</t>
  </si>
  <si>
    <t>460680593</t>
  </si>
  <si>
    <t>Vysekání rýh pro montáž trubek a kabelů v cihelných zdech hloubky přes 3 do 5 cm a šířky přes 5 do 7 cm</t>
  </si>
  <si>
    <t>1744650333</t>
  </si>
  <si>
    <t>134</t>
  </si>
  <si>
    <t>460680611</t>
  </si>
  <si>
    <t>Vysekání rýh pro montáž trubek a kabelů v omítce vápenné nebo vápenocementové stěn, šířky rýhy do 3 cm</t>
  </si>
  <si>
    <t>1849687991</t>
  </si>
  <si>
    <t>171201211</t>
  </si>
  <si>
    <t>Uložení sypaniny poplatek za uložení sypaniny na skládce (skládkovné)</t>
  </si>
  <si>
    <t>1254725186</t>
  </si>
  <si>
    <t xml:space="preserve">Poznámka k souboru cen:_x000d_
1. Cena -1201 je určena i pro: a) uložení výkopku nebo ornice na dočasné skládky předepsané projektem tak, že na 1 m2 projektem určené plochy této skládky připadá přes 2 m3 výkopku nebo ornice; v opačném případě se uložení neoceňuje. Množství výkopku nebo ornice připadající na 1 m2 skládky se určí jako podíl množství výkopku nebo ornice, měřeného v rostlém stavu a projektem určené plochy dočasné skládky; b) zasypání koryt vodotečí a prohlubní v terénu bez předepsaného zhutnění sypaniny; c) uložení výkopku pod vodou do prohlubní ve dně vodotečí nebo nádrží. 2. Cenu -1201 nelze použít pro uložení výkopku nebo ornice: a) při vykopávkách pro podzemní vedení podél hrany výkopu, z něhož byl výkopek získán, a to ani tehdy, jestliže se výkopek po vyhození z výkopu na povrch území ještě dále přemisťuje na hromady podél výkopu; b) na dočasné skládky, které nejsou předepsány projektem; c) na dočasné skládky předepsané projektem tak, že na 1 m2 projektem určené plochy této skládky připadají nejvýše 2 m3 výkopku nebo ornice (viz. též poznámku č. 1 a); d) na dočasné skládky, oceňuje-li se cenou 121 10-1101 Sejmutí ornice nebo lesní půdy do 50 m, nebo oceňuje-li se vodorovné přemístění výkopku do 20 m a 50 m cenami 162 20-1101, 162 20-1102, 162 20-1151 a 162 20-1152. V těchto případech se uložení výkopku nebo ornice na dočasnou skládku neoceňuje. e) na trvalé skládky s předepsaným zhutněním; toto uložení výkopku se oceňuje cenami souboru cen 171 . 0- . . Uložení sypaniny do násypů. 3. V ceně -1201 jsou započteny i náklady na rozprostření sypaniny ve vrstvách s hrubým urovnáním na skládce. 4. V ceně -1201 nejsou započteny náklady na získání skládek ani na poplatky za skládku. 5. Množství jednotek uložení výkopku (sypaniny) se určí v m3 uloženého výkopku (sypaniny),v rostlém stavu zpravidla ve výkopišti. 6. Cenu -1211 lze po dohodě upravit podle místních podmínek. </t>
  </si>
  <si>
    <t>HZS</t>
  </si>
  <si>
    <t>Hodinové zúčtovací sazby</t>
  </si>
  <si>
    <t>4</t>
  </si>
  <si>
    <t>141</t>
  </si>
  <si>
    <t>HZS2221</t>
  </si>
  <si>
    <t>Hodinové zúčtovací sazby profesí PSV provádění stavebních instalací elektrikář - demontáž svítidel, instalací na povrchu, krabic, zásuvek, vypínačů, rozvaděčů</t>
  </si>
  <si>
    <t>hod</t>
  </si>
  <si>
    <t>512</t>
  </si>
  <si>
    <t>82063927</t>
  </si>
  <si>
    <t>142</t>
  </si>
  <si>
    <t>HZS2222</t>
  </si>
  <si>
    <t>Hodinová zúčtovací sazba elektrikář odborný - úpravy a připojení stávajících elektroinstalací a zařízení</t>
  </si>
  <si>
    <t>-1338136588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</si>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</sst>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none">
        <fgColor indexed="64"/>
        <bgColor indexed="65"/>
      </patternFill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3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0" fillId="0" borderId="0" xfId="0" applyAlignment="1">
      <alignment horizontal="center" vertical="center"/>
      <protection locked="0"/>
    </xf>
    <xf numFmtId="0" fontId="10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vertical="center"/>
    </xf>
    <xf numFmtId="0" fontId="11" fillId="3" borderId="0" xfId="0" applyFont="1" applyFill="1" applyAlignment="1" applyProtection="1">
      <alignment horizontal="left" vertical="center"/>
    </xf>
    <xf numFmtId="0" fontId="12" fillId="3" borderId="0" xfId="1" applyFont="1" applyFill="1" applyAlignment="1" applyProtection="1">
      <alignment vertical="center"/>
    </xf>
    <xf numFmtId="0" fontId="44" fillId="3" borderId="0" xfId="1" applyFill="1"/>
    <xf numFmtId="0" fontId="0" fillId="3" borderId="0" xfId="0" applyFill="1"/>
    <xf numFmtId="0" fontId="10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3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8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18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17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3" fillId="5" borderId="10" xfId="0" applyFont="1" applyFill="1" applyBorder="1" applyAlignment="1" applyProtection="1">
      <alignment horizontal="left"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0" fontId="2" fillId="6" borderId="11" xfId="0" applyFont="1" applyFill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0" fillId="0" borderId="18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4" fillId="0" borderId="5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6" fillId="0" borderId="18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166" fontId="29" fillId="0" borderId="24" xfId="0" applyNumberFormat="1" applyFont="1" applyBorder="1" applyAlignment="1" applyProtection="1">
      <alignment vertical="center"/>
    </xf>
    <xf numFmtId="4" fontId="29" fillId="0" borderId="2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5" fillId="3" borderId="0" xfId="0" applyFont="1" applyFill="1" applyAlignment="1">
      <alignment vertical="center"/>
    </xf>
    <xf numFmtId="0" fontId="11" fillId="3" borderId="0" xfId="0" applyFont="1" applyFill="1" applyAlignment="1">
      <alignment horizontal="left" vertical="center"/>
    </xf>
    <xf numFmtId="0" fontId="30" fillId="3" borderId="0" xfId="1" applyFont="1" applyFill="1" applyAlignment="1">
      <alignment vertical="center"/>
    </xf>
    <xf numFmtId="0" fontId="5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6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left" vertical="center" wrapText="1"/>
    </xf>
    <xf numFmtId="0" fontId="0" fillId="0" borderId="0" xfId="0" applyProtection="1"/>
    <xf numFmtId="0" fontId="0" fillId="0" borderId="5" xfId="0" applyBorder="1"/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32" fillId="0" borderId="16" xfId="0" applyNumberFormat="1" applyFont="1" applyBorder="1" applyAlignment="1" applyProtection="1"/>
    <xf numFmtId="166" fontId="32" fillId="0" borderId="17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4" fillId="0" borderId="28" xfId="0" applyFont="1" applyBorder="1" applyAlignment="1" applyProtection="1">
      <alignment horizontal="center" vertical="center"/>
    </xf>
    <xf numFmtId="49" fontId="34" fillId="0" borderId="28" xfId="0" applyNumberFormat="1" applyFont="1" applyBorder="1" applyAlignment="1" applyProtection="1">
      <alignment horizontal="left" vertical="center" wrapText="1"/>
    </xf>
    <xf numFmtId="0" fontId="34" fillId="0" borderId="28" xfId="0" applyFont="1" applyBorder="1" applyAlignment="1" applyProtection="1">
      <alignment horizontal="left" vertical="center" wrapText="1"/>
    </xf>
    <xf numFmtId="0" fontId="34" fillId="0" borderId="28" xfId="0" applyFont="1" applyBorder="1" applyAlignment="1" applyProtection="1">
      <alignment horizontal="center" vertical="center" wrapText="1"/>
    </xf>
    <xf numFmtId="167" fontId="34" fillId="0" borderId="28" xfId="0" applyNumberFormat="1" applyFont="1" applyBorder="1" applyAlignment="1" applyProtection="1">
      <alignment vertical="center"/>
    </xf>
    <xf numFmtId="4" fontId="34" fillId="4" borderId="28" xfId="0" applyNumberFormat="1" applyFont="1" applyFill="1" applyBorder="1" applyAlignment="1" applyProtection="1">
      <alignment vertical="center"/>
      <protection locked="0"/>
    </xf>
    <xf numFmtId="4" fontId="34" fillId="0" borderId="28" xfId="0" applyNumberFormat="1" applyFont="1" applyBorder="1" applyAlignment="1" applyProtection="1">
      <alignment vertical="center"/>
    </xf>
    <xf numFmtId="0" fontId="34" fillId="0" borderId="5" xfId="0" applyFont="1" applyBorder="1" applyAlignment="1">
      <alignment vertical="center"/>
    </xf>
    <xf numFmtId="0" fontId="34" fillId="4" borderId="28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7" fillId="0" borderId="29" xfId="0" applyFont="1" applyBorder="1" applyAlignment="1">
      <alignment vertical="center" wrapText="1"/>
      <protection locked="0"/>
    </xf>
    <xf numFmtId="0" fontId="37" fillId="0" borderId="30" xfId="0" applyFont="1" applyBorder="1" applyAlignment="1">
      <alignment vertical="center" wrapText="1"/>
      <protection locked="0"/>
    </xf>
    <xf numFmtId="0" fontId="37" fillId="0" borderId="31" xfId="0" applyFont="1" applyBorder="1" applyAlignment="1">
      <alignment vertical="center" wrapText="1"/>
      <protection locked="0"/>
    </xf>
    <xf numFmtId="0" fontId="37" fillId="0" borderId="32" xfId="0" applyFont="1" applyBorder="1" applyAlignment="1">
      <alignment horizontal="center" vertical="center" wrapText="1"/>
      <protection locked="0"/>
    </xf>
    <xf numFmtId="0" fontId="38" fillId="0" borderId="1" xfId="0" applyFont="1" applyBorder="1" applyAlignment="1">
      <alignment horizontal="center" vertical="center" wrapText="1"/>
      <protection locked="0"/>
    </xf>
    <xf numFmtId="0" fontId="37" fillId="0" borderId="33" xfId="0" applyFont="1" applyBorder="1" applyAlignment="1">
      <alignment horizontal="center" vertical="center" wrapText="1"/>
      <protection locked="0"/>
    </xf>
    <xf numFmtId="0" fontId="37" fillId="0" borderId="32" xfId="0" applyFont="1" applyBorder="1" applyAlignment="1">
      <alignment vertical="center" wrapText="1"/>
      <protection locked="0"/>
    </xf>
    <xf numFmtId="0" fontId="39" fillId="0" borderId="34" xfId="0" applyFont="1" applyBorder="1" applyAlignment="1">
      <alignment horizontal="left" wrapText="1"/>
      <protection locked="0"/>
    </xf>
    <xf numFmtId="0" fontId="37" fillId="0" borderId="33" xfId="0" applyFont="1" applyBorder="1" applyAlignment="1">
      <alignment vertical="center" wrapText="1"/>
      <protection locked="0"/>
    </xf>
    <xf numFmtId="0" fontId="39" fillId="0" borderId="1" xfId="0" applyFont="1" applyBorder="1" applyAlignment="1">
      <alignment horizontal="left" vertical="center" wrapText="1"/>
      <protection locked="0"/>
    </xf>
    <xf numFmtId="0" fontId="40" fillId="0" borderId="1" xfId="0" applyFont="1" applyBorder="1" applyAlignment="1">
      <alignment horizontal="left" vertical="center" wrapText="1"/>
      <protection locked="0"/>
    </xf>
    <xf numFmtId="0" fontId="40" fillId="0" borderId="32" xfId="0" applyFont="1" applyBorder="1" applyAlignment="1">
      <alignment vertical="center" wrapText="1"/>
      <protection locked="0"/>
    </xf>
    <xf numFmtId="0" fontId="40" fillId="0" borderId="1" xfId="0" applyFont="1" applyBorder="1" applyAlignment="1">
      <alignment vertical="center" wrapText="1"/>
      <protection locked="0"/>
    </xf>
    <xf numFmtId="0" fontId="40" fillId="0" borderId="1" xfId="0" applyFont="1" applyBorder="1" applyAlignment="1">
      <alignment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49" fontId="40" fillId="0" borderId="1" xfId="0" applyNumberFormat="1" applyFont="1" applyBorder="1" applyAlignment="1">
      <alignment horizontal="left" vertical="center" wrapText="1"/>
      <protection locked="0"/>
    </xf>
    <xf numFmtId="49" fontId="40" fillId="0" borderId="1" xfId="0" applyNumberFormat="1" applyFont="1" applyBorder="1" applyAlignment="1">
      <alignment vertical="center" wrapText="1"/>
      <protection locked="0"/>
    </xf>
    <xf numFmtId="0" fontId="37" fillId="0" borderId="35" xfId="0" applyFont="1" applyBorder="1" applyAlignment="1">
      <alignment vertical="center" wrapText="1"/>
      <protection locked="0"/>
    </xf>
    <xf numFmtId="0" fontId="41" fillId="0" borderId="34" xfId="0" applyFont="1" applyBorder="1" applyAlignment="1">
      <alignment vertical="center" wrapText="1"/>
      <protection locked="0"/>
    </xf>
    <xf numFmtId="0" fontId="37" fillId="0" borderId="36" xfId="0" applyFont="1" applyBorder="1" applyAlignment="1">
      <alignment vertical="center" wrapText="1"/>
      <protection locked="0"/>
    </xf>
    <xf numFmtId="0" fontId="37" fillId="0" borderId="1" xfId="0" applyFont="1" applyBorder="1" applyAlignment="1">
      <alignment vertical="top"/>
      <protection locked="0"/>
    </xf>
    <xf numFmtId="0" fontId="37" fillId="0" borderId="0" xfId="0" applyFont="1" applyAlignment="1">
      <alignment vertical="top"/>
      <protection locked="0"/>
    </xf>
    <xf numFmtId="0" fontId="37" fillId="0" borderId="29" xfId="0" applyFont="1" applyBorder="1" applyAlignment="1">
      <alignment horizontal="left" vertical="center"/>
      <protection locked="0"/>
    </xf>
    <xf numFmtId="0" fontId="37" fillId="0" borderId="30" xfId="0" applyFont="1" applyBorder="1" applyAlignment="1">
      <alignment horizontal="left" vertical="center"/>
      <protection locked="0"/>
    </xf>
    <xf numFmtId="0" fontId="37" fillId="0" borderId="31" xfId="0" applyFont="1" applyBorder="1" applyAlignment="1">
      <alignment horizontal="left" vertical="center"/>
      <protection locked="0"/>
    </xf>
    <xf numFmtId="0" fontId="37" fillId="0" borderId="32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center" vertical="center"/>
      <protection locked="0"/>
    </xf>
    <xf numFmtId="0" fontId="37" fillId="0" borderId="33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left" vertical="center"/>
      <protection locked="0"/>
    </xf>
    <xf numFmtId="0" fontId="42" fillId="0" borderId="0" xfId="0" applyFont="1" applyAlignment="1">
      <alignment horizontal="left" vertical="center"/>
      <protection locked="0"/>
    </xf>
    <xf numFmtId="0" fontId="39" fillId="0" borderId="34" xfId="0" applyFont="1" applyBorder="1" applyAlignment="1">
      <alignment horizontal="left" vertical="center"/>
      <protection locked="0"/>
    </xf>
    <xf numFmtId="0" fontId="39" fillId="0" borderId="34" xfId="0" applyFont="1" applyBorder="1" applyAlignment="1">
      <alignment horizontal="center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0" fontId="40" fillId="0" borderId="0" xfId="0" applyFont="1" applyAlignment="1">
      <alignment horizontal="left" vertical="center"/>
      <protection locked="0"/>
    </xf>
    <xf numFmtId="0" fontId="40" fillId="0" borderId="1" xfId="0" applyFont="1" applyBorder="1" applyAlignment="1">
      <alignment horizontal="center" vertical="center"/>
      <protection locked="0"/>
    </xf>
    <xf numFmtId="0" fontId="40" fillId="0" borderId="32" xfId="0" applyFont="1" applyBorder="1" applyAlignment="1">
      <alignment horizontal="left" vertical="center"/>
      <protection locked="0"/>
    </xf>
    <xf numFmtId="0" fontId="40" fillId="2" borderId="1" xfId="0" applyFont="1" applyFill="1" applyBorder="1" applyAlignment="1">
      <alignment horizontal="left" vertical="center"/>
      <protection locked="0"/>
    </xf>
    <xf numFmtId="0" fontId="40" fillId="2" borderId="1" xfId="0" applyFont="1" applyFill="1" applyBorder="1" applyAlignment="1">
      <alignment horizontal="center" vertical="center"/>
      <protection locked="0"/>
    </xf>
    <xf numFmtId="0" fontId="37" fillId="0" borderId="35" xfId="0" applyFont="1" applyBorder="1" applyAlignment="1">
      <alignment horizontal="left" vertical="center"/>
      <protection locked="0"/>
    </xf>
    <xf numFmtId="0" fontId="41" fillId="0" borderId="34" xfId="0" applyFont="1" applyBorder="1" applyAlignment="1">
      <alignment horizontal="left" vertical="center"/>
      <protection locked="0"/>
    </xf>
    <xf numFmtId="0" fontId="37" fillId="0" borderId="36" xfId="0" applyFont="1" applyBorder="1" applyAlignment="1">
      <alignment horizontal="left" vertical="center"/>
      <protection locked="0"/>
    </xf>
    <xf numFmtId="0" fontId="37" fillId="0" borderId="1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0" fontId="40" fillId="0" borderId="34" xfId="0" applyFont="1" applyBorder="1" applyAlignment="1">
      <alignment horizontal="left" vertical="center"/>
      <protection locked="0"/>
    </xf>
    <xf numFmtId="0" fontId="37" fillId="0" borderId="1" xfId="0" applyFont="1" applyBorder="1" applyAlignment="1">
      <alignment horizontal="left" vertical="center" wrapText="1"/>
      <protection locked="0"/>
    </xf>
    <xf numFmtId="0" fontId="40" fillId="0" borderId="1" xfId="0" applyFont="1" applyBorder="1" applyAlignment="1">
      <alignment horizontal="center" vertical="center" wrapText="1"/>
      <protection locked="0"/>
    </xf>
    <xf numFmtId="0" fontId="37" fillId="0" borderId="29" xfId="0" applyFont="1" applyBorder="1" applyAlignment="1">
      <alignment horizontal="left" vertical="center" wrapText="1"/>
      <protection locked="0"/>
    </xf>
    <xf numFmtId="0" fontId="37" fillId="0" borderId="30" xfId="0" applyFont="1" applyBorder="1" applyAlignment="1">
      <alignment horizontal="left" vertical="center" wrapText="1"/>
      <protection locked="0"/>
    </xf>
    <xf numFmtId="0" fontId="37" fillId="0" borderId="31" xfId="0" applyFont="1" applyBorder="1" applyAlignment="1">
      <alignment horizontal="left" vertical="center" wrapText="1"/>
      <protection locked="0"/>
    </xf>
    <xf numFmtId="0" fontId="37" fillId="0" borderId="32" xfId="0" applyFont="1" applyBorder="1" applyAlignment="1">
      <alignment horizontal="left" vertical="center" wrapText="1"/>
      <protection locked="0"/>
    </xf>
    <xf numFmtId="0" fontId="37" fillId="0" borderId="33" xfId="0" applyFont="1" applyBorder="1" applyAlignment="1">
      <alignment horizontal="left" vertical="center" wrapText="1"/>
      <protection locked="0"/>
    </xf>
    <xf numFmtId="0" fontId="42" fillId="0" borderId="32" xfId="0" applyFont="1" applyBorder="1" applyAlignment="1">
      <alignment horizontal="left" vertical="center" wrapText="1"/>
      <protection locked="0"/>
    </xf>
    <xf numFmtId="0" fontId="42" fillId="0" borderId="33" xfId="0" applyFont="1" applyBorder="1" applyAlignment="1">
      <alignment horizontal="left" vertical="center" wrapText="1"/>
      <protection locked="0"/>
    </xf>
    <xf numFmtId="0" fontId="40" fillId="0" borderId="32" xfId="0" applyFont="1" applyBorder="1" applyAlignment="1">
      <alignment horizontal="left" vertical="center" wrapText="1"/>
      <protection locked="0"/>
    </xf>
    <xf numFmtId="0" fontId="40" fillId="0" borderId="33" xfId="0" applyFont="1" applyBorder="1" applyAlignment="1">
      <alignment horizontal="left" vertical="center" wrapText="1"/>
      <protection locked="0"/>
    </xf>
    <xf numFmtId="0" fontId="40" fillId="0" borderId="33" xfId="0" applyFont="1" applyBorder="1" applyAlignment="1">
      <alignment horizontal="left" vertical="center"/>
      <protection locked="0"/>
    </xf>
    <xf numFmtId="0" fontId="40" fillId="0" borderId="35" xfId="0" applyFont="1" applyBorder="1" applyAlignment="1">
      <alignment horizontal="left" vertical="center" wrapText="1"/>
      <protection locked="0"/>
    </xf>
    <xf numFmtId="0" fontId="40" fillId="0" borderId="34" xfId="0" applyFont="1" applyBorder="1" applyAlignment="1">
      <alignment horizontal="left" vertical="center" wrapText="1"/>
      <protection locked="0"/>
    </xf>
    <xf numFmtId="0" fontId="40" fillId="0" borderId="36" xfId="0" applyFont="1" applyBorder="1" applyAlignment="1">
      <alignment horizontal="left" vertical="center" wrapText="1"/>
      <protection locked="0"/>
    </xf>
    <xf numFmtId="0" fontId="40" fillId="0" borderId="1" xfId="0" applyFont="1" applyBorder="1" applyAlignment="1">
      <alignment horizontal="left" vertical="top"/>
      <protection locked="0"/>
    </xf>
    <xf numFmtId="0" fontId="40" fillId="0" borderId="1" xfId="0" applyFont="1" applyBorder="1" applyAlignment="1">
      <alignment horizontal="center" vertical="top"/>
      <protection locked="0"/>
    </xf>
    <xf numFmtId="0" fontId="40" fillId="0" borderId="35" xfId="0" applyFont="1" applyBorder="1" applyAlignment="1">
      <alignment horizontal="left" vertical="center"/>
      <protection locked="0"/>
    </xf>
    <xf numFmtId="0" fontId="40" fillId="0" borderId="36" xfId="0" applyFont="1" applyBorder="1" applyAlignment="1">
      <alignment horizontal="left" vertical="center"/>
      <protection locked="0"/>
    </xf>
    <xf numFmtId="0" fontId="42" fillId="0" borderId="0" xfId="0" applyFont="1" applyAlignment="1">
      <alignment vertical="center"/>
      <protection locked="0"/>
    </xf>
    <xf numFmtId="0" fontId="39" fillId="0" borderId="1" xfId="0" applyFont="1" applyBorder="1" applyAlignment="1">
      <alignment vertical="center"/>
      <protection locked="0"/>
    </xf>
    <xf numFmtId="0" fontId="42" fillId="0" borderId="34" xfId="0" applyFont="1" applyBorder="1" applyAlignment="1">
      <alignment vertical="center"/>
      <protection locked="0"/>
    </xf>
    <xf numFmtId="0" fontId="39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0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39" fillId="0" borderId="34" xfId="0" applyFont="1" applyBorder="1" applyAlignment="1">
      <alignment horizontal="left"/>
      <protection locked="0"/>
    </xf>
    <xf numFmtId="0" fontId="42" fillId="0" borderId="34" xfId="0" applyFont="1" applyBorder="1" applyAlignment="1">
      <protection locked="0"/>
    </xf>
    <xf numFmtId="0" fontId="37" fillId="0" borderId="32" xfId="0" applyFont="1" applyBorder="1" applyAlignment="1">
      <alignment vertical="top"/>
      <protection locked="0"/>
    </xf>
    <xf numFmtId="0" fontId="37" fillId="0" borderId="33" xfId="0" applyFont="1" applyBorder="1" applyAlignment="1">
      <alignment vertical="top"/>
      <protection locked="0"/>
    </xf>
    <xf numFmtId="0" fontId="37" fillId="0" borderId="1" xfId="0" applyFont="1" applyBorder="1" applyAlignment="1">
      <alignment horizontal="center" vertical="center"/>
      <protection locked="0"/>
    </xf>
    <xf numFmtId="0" fontId="37" fillId="0" borderId="1" xfId="0" applyFont="1" applyBorder="1" applyAlignment="1">
      <alignment horizontal="left" vertical="top"/>
      <protection locked="0"/>
    </xf>
    <xf numFmtId="0" fontId="37" fillId="0" borderId="35" xfId="0" applyFont="1" applyBorder="1" applyAlignment="1">
      <alignment vertical="top"/>
      <protection locked="0"/>
    </xf>
    <xf numFmtId="0" fontId="37" fillId="0" borderId="34" xfId="0" applyFont="1" applyBorder="1" applyAlignment="1">
      <alignment vertical="top"/>
      <protection locked="0"/>
    </xf>
    <xf numFmtId="0" fontId="37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  <c r="BV1" s="20" t="s">
        <v>7</v>
      </c>
    </row>
    <row r="2" ht="36.96" customHeight="1">
      <c r="AR2"/>
      <c r="BS2" s="21" t="s">
        <v>8</v>
      </c>
      <c r="BT2" s="21" t="s">
        <v>9</v>
      </c>
    </row>
    <row r="3" ht="6.96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8</v>
      </c>
      <c r="BT3" s="21" t="s">
        <v>10</v>
      </c>
    </row>
    <row r="4" ht="36.96" customHeight="1">
      <c r="B4" s="25"/>
      <c r="C4" s="26"/>
      <c r="D4" s="27" t="s">
        <v>11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8"/>
      <c r="AS4" s="29" t="s">
        <v>12</v>
      </c>
      <c r="BE4" s="30" t="s">
        <v>13</v>
      </c>
      <c r="BS4" s="21" t="s">
        <v>14</v>
      </c>
    </row>
    <row r="5" ht="14.4" customHeight="1">
      <c r="B5" s="25"/>
      <c r="C5" s="26"/>
      <c r="D5" s="31" t="s">
        <v>15</v>
      </c>
      <c r="E5" s="26"/>
      <c r="F5" s="26"/>
      <c r="G5" s="26"/>
      <c r="H5" s="26"/>
      <c r="I5" s="26"/>
      <c r="J5" s="26"/>
      <c r="K5" s="32" t="s">
        <v>16</v>
      </c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8"/>
      <c r="BE5" s="33" t="s">
        <v>17</v>
      </c>
      <c r="BS5" s="21" t="s">
        <v>8</v>
      </c>
    </row>
    <row r="6" ht="36.96" customHeight="1">
      <c r="B6" s="25"/>
      <c r="C6" s="26"/>
      <c r="D6" s="34" t="s">
        <v>18</v>
      </c>
      <c r="E6" s="26"/>
      <c r="F6" s="26"/>
      <c r="G6" s="26"/>
      <c r="H6" s="26"/>
      <c r="I6" s="26"/>
      <c r="J6" s="26"/>
      <c r="K6" s="35" t="s">
        <v>19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8"/>
      <c r="BE6" s="36"/>
      <c r="BS6" s="21" t="s">
        <v>8</v>
      </c>
    </row>
    <row r="7" ht="14.4" customHeight="1">
      <c r="B7" s="25"/>
      <c r="C7" s="26"/>
      <c r="D7" s="37" t="s">
        <v>20</v>
      </c>
      <c r="E7" s="26"/>
      <c r="F7" s="26"/>
      <c r="G7" s="26"/>
      <c r="H7" s="26"/>
      <c r="I7" s="26"/>
      <c r="J7" s="26"/>
      <c r="K7" s="32" t="s">
        <v>21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7" t="s">
        <v>22</v>
      </c>
      <c r="AL7" s="26"/>
      <c r="AM7" s="26"/>
      <c r="AN7" s="32" t="s">
        <v>23</v>
      </c>
      <c r="AO7" s="26"/>
      <c r="AP7" s="26"/>
      <c r="AQ7" s="28"/>
      <c r="BE7" s="36"/>
      <c r="BS7" s="21" t="s">
        <v>8</v>
      </c>
    </row>
    <row r="8" ht="14.4" customHeight="1">
      <c r="B8" s="25"/>
      <c r="C8" s="26"/>
      <c r="D8" s="37" t="s">
        <v>24</v>
      </c>
      <c r="E8" s="26"/>
      <c r="F8" s="26"/>
      <c r="G8" s="26"/>
      <c r="H8" s="26"/>
      <c r="I8" s="26"/>
      <c r="J8" s="26"/>
      <c r="K8" s="32" t="s">
        <v>25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7" t="s">
        <v>26</v>
      </c>
      <c r="AL8" s="26"/>
      <c r="AM8" s="26"/>
      <c r="AN8" s="38" t="s">
        <v>27</v>
      </c>
      <c r="AO8" s="26"/>
      <c r="AP8" s="26"/>
      <c r="AQ8" s="28"/>
      <c r="BE8" s="36"/>
      <c r="BS8" s="21" t="s">
        <v>8</v>
      </c>
    </row>
    <row r="9" ht="14.4" customHeight="1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8"/>
      <c r="BE9" s="36"/>
      <c r="BS9" s="21" t="s">
        <v>8</v>
      </c>
    </row>
    <row r="10" ht="14.4" customHeight="1">
      <c r="B10" s="25"/>
      <c r="C10" s="26"/>
      <c r="D10" s="37" t="s">
        <v>28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7" t="s">
        <v>29</v>
      </c>
      <c r="AL10" s="26"/>
      <c r="AM10" s="26"/>
      <c r="AN10" s="32" t="s">
        <v>23</v>
      </c>
      <c r="AO10" s="26"/>
      <c r="AP10" s="26"/>
      <c r="AQ10" s="28"/>
      <c r="BE10" s="36"/>
      <c r="BS10" s="21" t="s">
        <v>8</v>
      </c>
    </row>
    <row r="11" ht="18.48" customHeight="1">
      <c r="B11" s="25"/>
      <c r="C11" s="26"/>
      <c r="D11" s="26"/>
      <c r="E11" s="32" t="s">
        <v>30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7" t="s">
        <v>31</v>
      </c>
      <c r="AL11" s="26"/>
      <c r="AM11" s="26"/>
      <c r="AN11" s="32" t="s">
        <v>23</v>
      </c>
      <c r="AO11" s="26"/>
      <c r="AP11" s="26"/>
      <c r="AQ11" s="28"/>
      <c r="BE11" s="36"/>
      <c r="BS11" s="21" t="s">
        <v>8</v>
      </c>
    </row>
    <row r="12" ht="6.96" customHeight="1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8"/>
      <c r="BE12" s="36"/>
      <c r="BS12" s="21" t="s">
        <v>8</v>
      </c>
    </row>
    <row r="13" ht="14.4" customHeight="1">
      <c r="B13" s="25"/>
      <c r="C13" s="26"/>
      <c r="D13" s="37" t="s">
        <v>32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7" t="s">
        <v>29</v>
      </c>
      <c r="AL13" s="26"/>
      <c r="AM13" s="26"/>
      <c r="AN13" s="39" t="s">
        <v>33</v>
      </c>
      <c r="AO13" s="26"/>
      <c r="AP13" s="26"/>
      <c r="AQ13" s="28"/>
      <c r="BE13" s="36"/>
      <c r="BS13" s="21" t="s">
        <v>8</v>
      </c>
    </row>
    <row r="14">
      <c r="B14" s="25"/>
      <c r="C14" s="26"/>
      <c r="D14" s="26"/>
      <c r="E14" s="39" t="s">
        <v>33</v>
      </c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37" t="s">
        <v>31</v>
      </c>
      <c r="AL14" s="26"/>
      <c r="AM14" s="26"/>
      <c r="AN14" s="39" t="s">
        <v>33</v>
      </c>
      <c r="AO14" s="26"/>
      <c r="AP14" s="26"/>
      <c r="AQ14" s="28"/>
      <c r="BE14" s="36"/>
      <c r="BS14" s="21" t="s">
        <v>8</v>
      </c>
    </row>
    <row r="15" ht="6.96" customHeight="1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8"/>
      <c r="BE15" s="36"/>
      <c r="BS15" s="21" t="s">
        <v>6</v>
      </c>
    </row>
    <row r="16" ht="14.4" customHeight="1">
      <c r="B16" s="25"/>
      <c r="C16" s="26"/>
      <c r="D16" s="37" t="s">
        <v>34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7" t="s">
        <v>29</v>
      </c>
      <c r="AL16" s="26"/>
      <c r="AM16" s="26"/>
      <c r="AN16" s="32" t="s">
        <v>35</v>
      </c>
      <c r="AO16" s="26"/>
      <c r="AP16" s="26"/>
      <c r="AQ16" s="28"/>
      <c r="BE16" s="36"/>
      <c r="BS16" s="21" t="s">
        <v>6</v>
      </c>
    </row>
    <row r="17" ht="18.48" customHeight="1">
      <c r="B17" s="25"/>
      <c r="C17" s="26"/>
      <c r="D17" s="26"/>
      <c r="E17" s="32" t="s">
        <v>36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7" t="s">
        <v>31</v>
      </c>
      <c r="AL17" s="26"/>
      <c r="AM17" s="26"/>
      <c r="AN17" s="32" t="s">
        <v>23</v>
      </c>
      <c r="AO17" s="26"/>
      <c r="AP17" s="26"/>
      <c r="AQ17" s="28"/>
      <c r="BE17" s="36"/>
      <c r="BS17" s="21" t="s">
        <v>37</v>
      </c>
    </row>
    <row r="18" ht="6.96" customHeight="1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8"/>
      <c r="BE18" s="36"/>
      <c r="BS18" s="21" t="s">
        <v>8</v>
      </c>
    </row>
    <row r="19" ht="14.4" customHeight="1">
      <c r="B19" s="25"/>
      <c r="C19" s="26"/>
      <c r="D19" s="37" t="s">
        <v>38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8"/>
      <c r="BE19" s="36"/>
      <c r="BS19" s="21" t="s">
        <v>8</v>
      </c>
    </row>
    <row r="20" ht="57" customHeight="1">
      <c r="B20" s="25"/>
      <c r="C20" s="26"/>
      <c r="D20" s="26"/>
      <c r="E20" s="41" t="s">
        <v>39</v>
      </c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26"/>
      <c r="AP20" s="26"/>
      <c r="AQ20" s="28"/>
      <c r="BE20" s="36"/>
      <c r="BS20" s="21" t="s">
        <v>6</v>
      </c>
    </row>
    <row r="21" ht="6.96" customHeight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8"/>
      <c r="BE21" s="36"/>
    </row>
    <row r="22" ht="6.96" customHeight="1">
      <c r="B22" s="25"/>
      <c r="C22" s="26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26"/>
      <c r="AQ22" s="28"/>
      <c r="BE22" s="36"/>
    </row>
    <row r="23" s="1" customFormat="1" ht="25.92" customHeight="1">
      <c r="B23" s="43"/>
      <c r="C23" s="44"/>
      <c r="D23" s="45" t="s">
        <v>40</v>
      </c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7">
        <f>ROUND(AG51,2)</f>
        <v>0</v>
      </c>
      <c r="AL23" s="46"/>
      <c r="AM23" s="46"/>
      <c r="AN23" s="46"/>
      <c r="AO23" s="46"/>
      <c r="AP23" s="44"/>
      <c r="AQ23" s="48"/>
      <c r="BE23" s="36"/>
    </row>
    <row r="24" s="1" customFormat="1" ht="6.96" customHeight="1">
      <c r="B24" s="43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8"/>
      <c r="BE24" s="36"/>
    </row>
    <row r="25" s="1" customFormat="1">
      <c r="B25" s="43"/>
      <c r="C25" s="44"/>
      <c r="D25" s="44"/>
      <c r="E25" s="44"/>
      <c r="F25" s="44"/>
      <c r="G25" s="44"/>
      <c r="H25" s="44"/>
      <c r="I25" s="44"/>
      <c r="J25" s="44"/>
      <c r="K25" s="44"/>
      <c r="L25" s="49" t="s">
        <v>41</v>
      </c>
      <c r="M25" s="49"/>
      <c r="N25" s="49"/>
      <c r="O25" s="49"/>
      <c r="P25" s="44"/>
      <c r="Q25" s="44"/>
      <c r="R25" s="44"/>
      <c r="S25" s="44"/>
      <c r="T25" s="44"/>
      <c r="U25" s="44"/>
      <c r="V25" s="44"/>
      <c r="W25" s="49" t="s">
        <v>42</v>
      </c>
      <c r="X25" s="49"/>
      <c r="Y25" s="49"/>
      <c r="Z25" s="49"/>
      <c r="AA25" s="49"/>
      <c r="AB25" s="49"/>
      <c r="AC25" s="49"/>
      <c r="AD25" s="49"/>
      <c r="AE25" s="49"/>
      <c r="AF25" s="44"/>
      <c r="AG25" s="44"/>
      <c r="AH25" s="44"/>
      <c r="AI25" s="44"/>
      <c r="AJ25" s="44"/>
      <c r="AK25" s="49" t="s">
        <v>43</v>
      </c>
      <c r="AL25" s="49"/>
      <c r="AM25" s="49"/>
      <c r="AN25" s="49"/>
      <c r="AO25" s="49"/>
      <c r="AP25" s="44"/>
      <c r="AQ25" s="48"/>
      <c r="BE25" s="36"/>
    </row>
    <row r="26" s="2" customFormat="1" ht="14.4" customHeight="1">
      <c r="B26" s="50"/>
      <c r="C26" s="51"/>
      <c r="D26" s="52" t="s">
        <v>44</v>
      </c>
      <c r="E26" s="51"/>
      <c r="F26" s="52" t="s">
        <v>45</v>
      </c>
      <c r="G26" s="51"/>
      <c r="H26" s="51"/>
      <c r="I26" s="51"/>
      <c r="J26" s="51"/>
      <c r="K26" s="51"/>
      <c r="L26" s="53">
        <v>0.20999999999999999</v>
      </c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4">
        <f>ROUND(AZ51,2)</f>
        <v>0</v>
      </c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4">
        <f>ROUND(AV51,2)</f>
        <v>0</v>
      </c>
      <c r="AL26" s="51"/>
      <c r="AM26" s="51"/>
      <c r="AN26" s="51"/>
      <c r="AO26" s="51"/>
      <c r="AP26" s="51"/>
      <c r="AQ26" s="55"/>
      <c r="BE26" s="36"/>
    </row>
    <row r="27" s="2" customFormat="1" ht="14.4" customHeight="1">
      <c r="B27" s="50"/>
      <c r="C27" s="51"/>
      <c r="D27" s="51"/>
      <c r="E27" s="51"/>
      <c r="F27" s="52" t="s">
        <v>46</v>
      </c>
      <c r="G27" s="51"/>
      <c r="H27" s="51"/>
      <c r="I27" s="51"/>
      <c r="J27" s="51"/>
      <c r="K27" s="51"/>
      <c r="L27" s="53">
        <v>0.14999999999999999</v>
      </c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4">
        <f>ROUND(BA51,2)</f>
        <v>0</v>
      </c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4">
        <f>ROUND(AW51,2)</f>
        <v>0</v>
      </c>
      <c r="AL27" s="51"/>
      <c r="AM27" s="51"/>
      <c r="AN27" s="51"/>
      <c r="AO27" s="51"/>
      <c r="AP27" s="51"/>
      <c r="AQ27" s="55"/>
      <c r="BE27" s="36"/>
    </row>
    <row r="28" hidden="1" s="2" customFormat="1" ht="14.4" customHeight="1">
      <c r="B28" s="50"/>
      <c r="C28" s="51"/>
      <c r="D28" s="51"/>
      <c r="E28" s="51"/>
      <c r="F28" s="52" t="s">
        <v>47</v>
      </c>
      <c r="G28" s="51"/>
      <c r="H28" s="51"/>
      <c r="I28" s="51"/>
      <c r="J28" s="51"/>
      <c r="K28" s="51"/>
      <c r="L28" s="53">
        <v>0.20999999999999999</v>
      </c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4">
        <f>ROUND(BB51,2)</f>
        <v>0</v>
      </c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4">
        <v>0</v>
      </c>
      <c r="AL28" s="51"/>
      <c r="AM28" s="51"/>
      <c r="AN28" s="51"/>
      <c r="AO28" s="51"/>
      <c r="AP28" s="51"/>
      <c r="AQ28" s="55"/>
      <c r="BE28" s="36"/>
    </row>
    <row r="29" hidden="1" s="2" customFormat="1" ht="14.4" customHeight="1">
      <c r="B29" s="50"/>
      <c r="C29" s="51"/>
      <c r="D29" s="51"/>
      <c r="E29" s="51"/>
      <c r="F29" s="52" t="s">
        <v>48</v>
      </c>
      <c r="G29" s="51"/>
      <c r="H29" s="51"/>
      <c r="I29" s="51"/>
      <c r="J29" s="51"/>
      <c r="K29" s="51"/>
      <c r="L29" s="53">
        <v>0.14999999999999999</v>
      </c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4">
        <f>ROUND(BC51,2)</f>
        <v>0</v>
      </c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4">
        <v>0</v>
      </c>
      <c r="AL29" s="51"/>
      <c r="AM29" s="51"/>
      <c r="AN29" s="51"/>
      <c r="AO29" s="51"/>
      <c r="AP29" s="51"/>
      <c r="AQ29" s="55"/>
      <c r="BE29" s="36"/>
    </row>
    <row r="30" hidden="1" s="2" customFormat="1" ht="14.4" customHeight="1">
      <c r="B30" s="50"/>
      <c r="C30" s="51"/>
      <c r="D30" s="51"/>
      <c r="E30" s="51"/>
      <c r="F30" s="52" t="s">
        <v>49</v>
      </c>
      <c r="G30" s="51"/>
      <c r="H30" s="51"/>
      <c r="I30" s="51"/>
      <c r="J30" s="51"/>
      <c r="K30" s="51"/>
      <c r="L30" s="53">
        <v>0</v>
      </c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4">
        <f>ROUND(BD51,2)</f>
        <v>0</v>
      </c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4">
        <v>0</v>
      </c>
      <c r="AL30" s="51"/>
      <c r="AM30" s="51"/>
      <c r="AN30" s="51"/>
      <c r="AO30" s="51"/>
      <c r="AP30" s="51"/>
      <c r="AQ30" s="55"/>
      <c r="BE30" s="36"/>
    </row>
    <row r="31" s="1" customFormat="1" ht="6.96" customHeight="1"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8"/>
      <c r="BE31" s="36"/>
    </row>
    <row r="32" s="1" customFormat="1" ht="25.92" customHeight="1">
      <c r="B32" s="43"/>
      <c r="C32" s="56"/>
      <c r="D32" s="57" t="s">
        <v>50</v>
      </c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9" t="s">
        <v>51</v>
      </c>
      <c r="U32" s="58"/>
      <c r="V32" s="58"/>
      <c r="W32" s="58"/>
      <c r="X32" s="60" t="s">
        <v>52</v>
      </c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61">
        <f>SUM(AK23:AK30)</f>
        <v>0</v>
      </c>
      <c r="AL32" s="58"/>
      <c r="AM32" s="58"/>
      <c r="AN32" s="58"/>
      <c r="AO32" s="62"/>
      <c r="AP32" s="56"/>
      <c r="AQ32" s="63"/>
      <c r="BE32" s="36"/>
    </row>
    <row r="33" s="1" customFormat="1" ht="6.96" customHeight="1">
      <c r="B33" s="43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8"/>
    </row>
    <row r="34" s="1" customFormat="1" ht="6.96" customHeight="1">
      <c r="B34" s="64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6"/>
    </row>
    <row r="38" s="1" customFormat="1" ht="6.96" customHeight="1">
      <c r="B38" s="67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9"/>
    </row>
    <row r="39" s="1" customFormat="1" ht="36.96" customHeight="1">
      <c r="B39" s="43"/>
      <c r="C39" s="70" t="s">
        <v>53</v>
      </c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69"/>
    </row>
    <row r="40" s="1" customFormat="1" ht="6.96" customHeight="1">
      <c r="B40" s="43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69"/>
    </row>
    <row r="41" s="3" customFormat="1" ht="14.4" customHeight="1">
      <c r="B41" s="72"/>
      <c r="C41" s="73" t="s">
        <v>15</v>
      </c>
      <c r="D41" s="74"/>
      <c r="E41" s="74"/>
      <c r="F41" s="74"/>
      <c r="G41" s="74"/>
      <c r="H41" s="74"/>
      <c r="I41" s="74"/>
      <c r="J41" s="74"/>
      <c r="K41" s="74"/>
      <c r="L41" s="74" t="str">
        <f>K5</f>
        <v>2018_001</v>
      </c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5"/>
    </row>
    <row r="42" s="4" customFormat="1" ht="36.96" customHeight="1">
      <c r="B42" s="76"/>
      <c r="C42" s="77" t="s">
        <v>18</v>
      </c>
      <c r="D42" s="78"/>
      <c r="E42" s="78"/>
      <c r="F42" s="78"/>
      <c r="G42" s="78"/>
      <c r="H42" s="78"/>
      <c r="I42" s="78"/>
      <c r="J42" s="78"/>
      <c r="K42" s="78"/>
      <c r="L42" s="79" t="str">
        <f>K6</f>
        <v>Tovéř - Stavební úpravy a nástavba budovy MŠ Tovéř</v>
      </c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80"/>
    </row>
    <row r="43" s="1" customFormat="1" ht="6.96" customHeight="1">
      <c r="B43" s="43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69"/>
    </row>
    <row r="44" s="1" customFormat="1">
      <c r="B44" s="43"/>
      <c r="C44" s="73" t="s">
        <v>24</v>
      </c>
      <c r="D44" s="71"/>
      <c r="E44" s="71"/>
      <c r="F44" s="71"/>
      <c r="G44" s="71"/>
      <c r="H44" s="71"/>
      <c r="I44" s="71"/>
      <c r="J44" s="71"/>
      <c r="K44" s="71"/>
      <c r="L44" s="81" t="str">
        <f>IF(K8="","",K8)</f>
        <v>Tovéř</v>
      </c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3" t="s">
        <v>26</v>
      </c>
      <c r="AJ44" s="71"/>
      <c r="AK44" s="71"/>
      <c r="AL44" s="71"/>
      <c r="AM44" s="82" t="str">
        <f>IF(AN8= "","",AN8)</f>
        <v>7. 1. 2018</v>
      </c>
      <c r="AN44" s="82"/>
      <c r="AO44" s="71"/>
      <c r="AP44" s="71"/>
      <c r="AQ44" s="71"/>
      <c r="AR44" s="69"/>
    </row>
    <row r="45" s="1" customFormat="1" ht="6.96" customHeight="1">
      <c r="B45" s="43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69"/>
    </row>
    <row r="46" s="1" customFormat="1">
      <c r="B46" s="43"/>
      <c r="C46" s="73" t="s">
        <v>28</v>
      </c>
      <c r="D46" s="71"/>
      <c r="E46" s="71"/>
      <c r="F46" s="71"/>
      <c r="G46" s="71"/>
      <c r="H46" s="71"/>
      <c r="I46" s="71"/>
      <c r="J46" s="71"/>
      <c r="K46" s="71"/>
      <c r="L46" s="74" t="str">
        <f>IF(E11= "","",E11)</f>
        <v xml:space="preserve"> </v>
      </c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3" t="s">
        <v>34</v>
      </c>
      <c r="AJ46" s="71"/>
      <c r="AK46" s="71"/>
      <c r="AL46" s="71"/>
      <c r="AM46" s="74" t="str">
        <f>IF(E17="","",E17)</f>
        <v>Petr Vodáček</v>
      </c>
      <c r="AN46" s="74"/>
      <c r="AO46" s="74"/>
      <c r="AP46" s="74"/>
      <c r="AQ46" s="71"/>
      <c r="AR46" s="69"/>
      <c r="AS46" s="83" t="s">
        <v>54</v>
      </c>
      <c r="AT46" s="84"/>
      <c r="AU46" s="85"/>
      <c r="AV46" s="85"/>
      <c r="AW46" s="85"/>
      <c r="AX46" s="85"/>
      <c r="AY46" s="85"/>
      <c r="AZ46" s="85"/>
      <c r="BA46" s="85"/>
      <c r="BB46" s="85"/>
      <c r="BC46" s="85"/>
      <c r="BD46" s="86"/>
    </row>
    <row r="47" s="1" customFormat="1">
      <c r="B47" s="43"/>
      <c r="C47" s="73" t="s">
        <v>32</v>
      </c>
      <c r="D47" s="71"/>
      <c r="E47" s="71"/>
      <c r="F47" s="71"/>
      <c r="G47" s="71"/>
      <c r="H47" s="71"/>
      <c r="I47" s="71"/>
      <c r="J47" s="71"/>
      <c r="K47" s="71"/>
      <c r="L47" s="74" t="str">
        <f>IF(E14= "Vyplň údaj","",E14)</f>
        <v/>
      </c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69"/>
      <c r="AS47" s="87"/>
      <c r="AT47" s="88"/>
      <c r="AU47" s="89"/>
      <c r="AV47" s="89"/>
      <c r="AW47" s="89"/>
      <c r="AX47" s="89"/>
      <c r="AY47" s="89"/>
      <c r="AZ47" s="89"/>
      <c r="BA47" s="89"/>
      <c r="BB47" s="89"/>
      <c r="BC47" s="89"/>
      <c r="BD47" s="90"/>
    </row>
    <row r="48" s="1" customFormat="1" ht="10.8" customHeight="1">
      <c r="B48" s="43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69"/>
      <c r="AS48" s="91"/>
      <c r="AT48" s="52"/>
      <c r="AU48" s="44"/>
      <c r="AV48" s="44"/>
      <c r="AW48" s="44"/>
      <c r="AX48" s="44"/>
      <c r="AY48" s="44"/>
      <c r="AZ48" s="44"/>
      <c r="BA48" s="44"/>
      <c r="BB48" s="44"/>
      <c r="BC48" s="44"/>
      <c r="BD48" s="92"/>
    </row>
    <row r="49" s="1" customFormat="1" ht="29.28" customHeight="1">
      <c r="B49" s="43"/>
      <c r="C49" s="93" t="s">
        <v>55</v>
      </c>
      <c r="D49" s="94"/>
      <c r="E49" s="94"/>
      <c r="F49" s="94"/>
      <c r="G49" s="94"/>
      <c r="H49" s="95"/>
      <c r="I49" s="96" t="s">
        <v>56</v>
      </c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7" t="s">
        <v>57</v>
      </c>
      <c r="AH49" s="94"/>
      <c r="AI49" s="94"/>
      <c r="AJ49" s="94"/>
      <c r="AK49" s="94"/>
      <c r="AL49" s="94"/>
      <c r="AM49" s="94"/>
      <c r="AN49" s="96" t="s">
        <v>58</v>
      </c>
      <c r="AO49" s="94"/>
      <c r="AP49" s="94"/>
      <c r="AQ49" s="98" t="s">
        <v>59</v>
      </c>
      <c r="AR49" s="69"/>
      <c r="AS49" s="99" t="s">
        <v>60</v>
      </c>
      <c r="AT49" s="100" t="s">
        <v>61</v>
      </c>
      <c r="AU49" s="100" t="s">
        <v>62</v>
      </c>
      <c r="AV49" s="100" t="s">
        <v>63</v>
      </c>
      <c r="AW49" s="100" t="s">
        <v>64</v>
      </c>
      <c r="AX49" s="100" t="s">
        <v>65</v>
      </c>
      <c r="AY49" s="100" t="s">
        <v>66</v>
      </c>
      <c r="AZ49" s="100" t="s">
        <v>67</v>
      </c>
      <c r="BA49" s="100" t="s">
        <v>68</v>
      </c>
      <c r="BB49" s="100" t="s">
        <v>69</v>
      </c>
      <c r="BC49" s="100" t="s">
        <v>70</v>
      </c>
      <c r="BD49" s="101" t="s">
        <v>71</v>
      </c>
    </row>
    <row r="50" s="1" customFormat="1" ht="10.8" customHeight="1">
      <c r="B50" s="43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69"/>
      <c r="AS50" s="102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4"/>
    </row>
    <row r="51" s="4" customFormat="1" ht="32.4" customHeight="1">
      <c r="B51" s="76"/>
      <c r="C51" s="105" t="s">
        <v>72</v>
      </c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7">
        <f>ROUND(AG52,2)</f>
        <v>0</v>
      </c>
      <c r="AH51" s="107"/>
      <c r="AI51" s="107"/>
      <c r="AJ51" s="107"/>
      <c r="AK51" s="107"/>
      <c r="AL51" s="107"/>
      <c r="AM51" s="107"/>
      <c r="AN51" s="108">
        <f>SUM(AG51,AT51)</f>
        <v>0</v>
      </c>
      <c r="AO51" s="108"/>
      <c r="AP51" s="108"/>
      <c r="AQ51" s="109" t="s">
        <v>23</v>
      </c>
      <c r="AR51" s="80"/>
      <c r="AS51" s="110">
        <f>ROUND(AS52,2)</f>
        <v>0</v>
      </c>
      <c r="AT51" s="111">
        <f>ROUND(SUM(AV51:AW51),2)</f>
        <v>0</v>
      </c>
      <c r="AU51" s="112">
        <f>ROUND(AU52,5)</f>
        <v>0</v>
      </c>
      <c r="AV51" s="111">
        <f>ROUND(AZ51*L26,2)</f>
        <v>0</v>
      </c>
      <c r="AW51" s="111">
        <f>ROUND(BA51*L27,2)</f>
        <v>0</v>
      </c>
      <c r="AX51" s="111">
        <f>ROUND(BB51*L26,2)</f>
        <v>0</v>
      </c>
      <c r="AY51" s="111">
        <f>ROUND(BC51*L27,2)</f>
        <v>0</v>
      </c>
      <c r="AZ51" s="111">
        <f>ROUND(AZ52,2)</f>
        <v>0</v>
      </c>
      <c r="BA51" s="111">
        <f>ROUND(BA52,2)</f>
        <v>0</v>
      </c>
      <c r="BB51" s="111">
        <f>ROUND(BB52,2)</f>
        <v>0</v>
      </c>
      <c r="BC51" s="111">
        <f>ROUND(BC52,2)</f>
        <v>0</v>
      </c>
      <c r="BD51" s="113">
        <f>ROUND(BD52,2)</f>
        <v>0</v>
      </c>
      <c r="BS51" s="114" t="s">
        <v>73</v>
      </c>
      <c r="BT51" s="114" t="s">
        <v>74</v>
      </c>
      <c r="BU51" s="115" t="s">
        <v>75</v>
      </c>
      <c r="BV51" s="114" t="s">
        <v>76</v>
      </c>
      <c r="BW51" s="114" t="s">
        <v>7</v>
      </c>
      <c r="BX51" s="114" t="s">
        <v>77</v>
      </c>
      <c r="CL51" s="114" t="s">
        <v>21</v>
      </c>
    </row>
    <row r="52" s="5" customFormat="1" ht="31.5" customHeight="1">
      <c r="B52" s="116"/>
      <c r="C52" s="117"/>
      <c r="D52" s="118" t="s">
        <v>78</v>
      </c>
      <c r="E52" s="118"/>
      <c r="F52" s="118"/>
      <c r="G52" s="118"/>
      <c r="H52" s="118"/>
      <c r="I52" s="119"/>
      <c r="J52" s="118" t="s">
        <v>79</v>
      </c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20">
        <f>ROUND(AG53,2)</f>
        <v>0</v>
      </c>
      <c r="AH52" s="119"/>
      <c r="AI52" s="119"/>
      <c r="AJ52" s="119"/>
      <c r="AK52" s="119"/>
      <c r="AL52" s="119"/>
      <c r="AM52" s="119"/>
      <c r="AN52" s="121">
        <f>SUM(AG52,AT52)</f>
        <v>0</v>
      </c>
      <c r="AO52" s="119"/>
      <c r="AP52" s="119"/>
      <c r="AQ52" s="122" t="s">
        <v>80</v>
      </c>
      <c r="AR52" s="123"/>
      <c r="AS52" s="124">
        <f>ROUND(AS53,2)</f>
        <v>0</v>
      </c>
      <c r="AT52" s="125">
        <f>ROUND(SUM(AV52:AW52),2)</f>
        <v>0</v>
      </c>
      <c r="AU52" s="126">
        <f>ROUND(AU53,5)</f>
        <v>0</v>
      </c>
      <c r="AV52" s="125">
        <f>ROUND(AZ52*L26,2)</f>
        <v>0</v>
      </c>
      <c r="AW52" s="125">
        <f>ROUND(BA52*L27,2)</f>
        <v>0</v>
      </c>
      <c r="AX52" s="125">
        <f>ROUND(BB52*L26,2)</f>
        <v>0</v>
      </c>
      <c r="AY52" s="125">
        <f>ROUND(BC52*L27,2)</f>
        <v>0</v>
      </c>
      <c r="AZ52" s="125">
        <f>ROUND(AZ53,2)</f>
        <v>0</v>
      </c>
      <c r="BA52" s="125">
        <f>ROUND(BA53,2)</f>
        <v>0</v>
      </c>
      <c r="BB52" s="125">
        <f>ROUND(BB53,2)</f>
        <v>0</v>
      </c>
      <c r="BC52" s="125">
        <f>ROUND(BC53,2)</f>
        <v>0</v>
      </c>
      <c r="BD52" s="127">
        <f>ROUND(BD53,2)</f>
        <v>0</v>
      </c>
      <c r="BS52" s="128" t="s">
        <v>73</v>
      </c>
      <c r="BT52" s="128" t="s">
        <v>81</v>
      </c>
      <c r="BU52" s="128" t="s">
        <v>75</v>
      </c>
      <c r="BV52" s="128" t="s">
        <v>76</v>
      </c>
      <c r="BW52" s="128" t="s">
        <v>82</v>
      </c>
      <c r="BX52" s="128" t="s">
        <v>7</v>
      </c>
      <c r="CL52" s="128" t="s">
        <v>21</v>
      </c>
      <c r="CM52" s="128" t="s">
        <v>83</v>
      </c>
    </row>
    <row r="53" s="6" customFormat="1" ht="28.5" customHeight="1">
      <c r="A53" s="129" t="s">
        <v>84</v>
      </c>
      <c r="B53" s="130"/>
      <c r="C53" s="131"/>
      <c r="D53" s="131"/>
      <c r="E53" s="132" t="s">
        <v>85</v>
      </c>
      <c r="F53" s="132"/>
      <c r="G53" s="132"/>
      <c r="H53" s="132"/>
      <c r="I53" s="132"/>
      <c r="J53" s="131"/>
      <c r="K53" s="132" t="s">
        <v>86</v>
      </c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3">
        <f>'003 - Elektroinstalace a ...'!J29</f>
        <v>0</v>
      </c>
      <c r="AH53" s="131"/>
      <c r="AI53" s="131"/>
      <c r="AJ53" s="131"/>
      <c r="AK53" s="131"/>
      <c r="AL53" s="131"/>
      <c r="AM53" s="131"/>
      <c r="AN53" s="133">
        <f>SUM(AG53,AT53)</f>
        <v>0</v>
      </c>
      <c r="AO53" s="131"/>
      <c r="AP53" s="131"/>
      <c r="AQ53" s="134" t="s">
        <v>87</v>
      </c>
      <c r="AR53" s="135"/>
      <c r="AS53" s="136">
        <v>0</v>
      </c>
      <c r="AT53" s="137">
        <f>ROUND(SUM(AV53:AW53),2)</f>
        <v>0</v>
      </c>
      <c r="AU53" s="138">
        <f>'003 - Elektroinstalace a ...'!P93</f>
        <v>0</v>
      </c>
      <c r="AV53" s="137">
        <f>'003 - Elektroinstalace a ...'!J32</f>
        <v>0</v>
      </c>
      <c r="AW53" s="137">
        <f>'003 - Elektroinstalace a ...'!J33</f>
        <v>0</v>
      </c>
      <c r="AX53" s="137">
        <f>'003 - Elektroinstalace a ...'!J34</f>
        <v>0</v>
      </c>
      <c r="AY53" s="137">
        <f>'003 - Elektroinstalace a ...'!J35</f>
        <v>0</v>
      </c>
      <c r="AZ53" s="137">
        <f>'003 - Elektroinstalace a ...'!F32</f>
        <v>0</v>
      </c>
      <c r="BA53" s="137">
        <f>'003 - Elektroinstalace a ...'!F33</f>
        <v>0</v>
      </c>
      <c r="BB53" s="137">
        <f>'003 - Elektroinstalace a ...'!F34</f>
        <v>0</v>
      </c>
      <c r="BC53" s="137">
        <f>'003 - Elektroinstalace a ...'!F35</f>
        <v>0</v>
      </c>
      <c r="BD53" s="139">
        <f>'003 - Elektroinstalace a ...'!F36</f>
        <v>0</v>
      </c>
      <c r="BT53" s="140" t="s">
        <v>83</v>
      </c>
      <c r="BV53" s="140" t="s">
        <v>76</v>
      </c>
      <c r="BW53" s="140" t="s">
        <v>88</v>
      </c>
      <c r="BX53" s="140" t="s">
        <v>82</v>
      </c>
      <c r="CL53" s="140" t="s">
        <v>21</v>
      </c>
    </row>
    <row r="54" s="1" customFormat="1" ht="30" customHeight="1">
      <c r="B54" s="43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69"/>
    </row>
    <row r="55" s="1" customFormat="1" ht="6.96" customHeight="1">
      <c r="B55" s="64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9"/>
    </row>
  </sheetData>
  <sheetProtection sheet="1" formatColumns="0" formatRows="0" objects="1" scenarios="1" spinCount="100000" saltValue="tsNz9t483InAQ4arYMgYeBInJGCAla/K7uUXDZKCDi/M8glkeNTh93P3V2ji97DkyxjjdqiqjnwUi+g6n/B9uQ==" hashValue="qAX+8QsUGb09bp6NlOjBMUfDvIB07hRk8Zk72ahut/gKlif2cZpZ1iTqxcHJHbboVSDMcaOj+HaGEP2MYxcGdg==" algorithmName="SHA-512" password="CC35"/>
  <mergeCells count="45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E53:I53"/>
    <mergeCell ref="K53:AF53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3" location="'003 - Elektroinstalace a 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8"/>
      <c r="B1" s="142"/>
      <c r="C1" s="142"/>
      <c r="D1" s="143" t="s">
        <v>1</v>
      </c>
      <c r="E1" s="142"/>
      <c r="F1" s="144" t="s">
        <v>89</v>
      </c>
      <c r="G1" s="144" t="s">
        <v>90</v>
      </c>
      <c r="H1" s="144"/>
      <c r="I1" s="145"/>
      <c r="J1" s="144" t="s">
        <v>91</v>
      </c>
      <c r="K1" s="143" t="s">
        <v>92</v>
      </c>
      <c r="L1" s="144" t="s">
        <v>93</v>
      </c>
      <c r="M1" s="144"/>
      <c r="N1" s="144"/>
      <c r="O1" s="144"/>
      <c r="P1" s="144"/>
      <c r="Q1" s="144"/>
      <c r="R1" s="144"/>
      <c r="S1" s="144"/>
      <c r="T1" s="144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ht="36.96" customHeight="1">
      <c r="L2"/>
      <c r="AT2" s="21" t="s">
        <v>88</v>
      </c>
    </row>
    <row r="3" ht="6.96" customHeight="1">
      <c r="B3" s="22"/>
      <c r="C3" s="23"/>
      <c r="D3" s="23"/>
      <c r="E3" s="23"/>
      <c r="F3" s="23"/>
      <c r="G3" s="23"/>
      <c r="H3" s="23"/>
      <c r="I3" s="146"/>
      <c r="J3" s="23"/>
      <c r="K3" s="24"/>
      <c r="AT3" s="21" t="s">
        <v>83</v>
      </c>
    </row>
    <row r="4" ht="36.96" customHeight="1">
      <c r="B4" s="25"/>
      <c r="C4" s="26"/>
      <c r="D4" s="27" t="s">
        <v>94</v>
      </c>
      <c r="E4" s="26"/>
      <c r="F4" s="26"/>
      <c r="G4" s="26"/>
      <c r="H4" s="26"/>
      <c r="I4" s="147"/>
      <c r="J4" s="26"/>
      <c r="K4" s="28"/>
      <c r="M4" s="29" t="s">
        <v>12</v>
      </c>
      <c r="AT4" s="21" t="s">
        <v>6</v>
      </c>
    </row>
    <row r="5" ht="6.96" customHeight="1">
      <c r="B5" s="25"/>
      <c r="C5" s="26"/>
      <c r="D5" s="26"/>
      <c r="E5" s="26"/>
      <c r="F5" s="26"/>
      <c r="G5" s="26"/>
      <c r="H5" s="26"/>
      <c r="I5" s="147"/>
      <c r="J5" s="26"/>
      <c r="K5" s="28"/>
    </row>
    <row r="6">
      <c r="B6" s="25"/>
      <c r="C6" s="26"/>
      <c r="D6" s="37" t="s">
        <v>18</v>
      </c>
      <c r="E6" s="26"/>
      <c r="F6" s="26"/>
      <c r="G6" s="26"/>
      <c r="H6" s="26"/>
      <c r="I6" s="147"/>
      <c r="J6" s="26"/>
      <c r="K6" s="28"/>
    </row>
    <row r="7" ht="16.5" customHeight="1">
      <c r="B7" s="25"/>
      <c r="C7" s="26"/>
      <c r="D7" s="26"/>
      <c r="E7" s="148" t="str">
        <f>'Rekapitulace stavby'!K6</f>
        <v>Tovéř - Stavební úpravy a nástavba budovy MŠ Tovéř</v>
      </c>
      <c r="F7" s="37"/>
      <c r="G7" s="37"/>
      <c r="H7" s="37"/>
      <c r="I7" s="147"/>
      <c r="J7" s="26"/>
      <c r="K7" s="28"/>
    </row>
    <row r="8">
      <c r="B8" s="25"/>
      <c r="C8" s="26"/>
      <c r="D8" s="37" t="s">
        <v>95</v>
      </c>
      <c r="E8" s="26"/>
      <c r="F8" s="26"/>
      <c r="G8" s="26"/>
      <c r="H8" s="26"/>
      <c r="I8" s="147"/>
      <c r="J8" s="26"/>
      <c r="K8" s="28"/>
    </row>
    <row r="9" s="1" customFormat="1" ht="16.5" customHeight="1">
      <c r="B9" s="43"/>
      <c r="C9" s="44"/>
      <c r="D9" s="44"/>
      <c r="E9" s="148" t="s">
        <v>96</v>
      </c>
      <c r="F9" s="44"/>
      <c r="G9" s="44"/>
      <c r="H9" s="44"/>
      <c r="I9" s="149"/>
      <c r="J9" s="44"/>
      <c r="K9" s="48"/>
    </row>
    <row r="10" s="1" customFormat="1">
      <c r="B10" s="43"/>
      <c r="C10" s="44"/>
      <c r="D10" s="37" t="s">
        <v>97</v>
      </c>
      <c r="E10" s="44"/>
      <c r="F10" s="44"/>
      <c r="G10" s="44"/>
      <c r="H10" s="44"/>
      <c r="I10" s="149"/>
      <c r="J10" s="44"/>
      <c r="K10" s="48"/>
    </row>
    <row r="11" s="1" customFormat="1" ht="36.96" customHeight="1">
      <c r="B11" s="43"/>
      <c r="C11" s="44"/>
      <c r="D11" s="44"/>
      <c r="E11" s="150" t="s">
        <v>98</v>
      </c>
      <c r="F11" s="44"/>
      <c r="G11" s="44"/>
      <c r="H11" s="44"/>
      <c r="I11" s="149"/>
      <c r="J11" s="44"/>
      <c r="K11" s="48"/>
    </row>
    <row r="12" s="1" customFormat="1">
      <c r="B12" s="43"/>
      <c r="C12" s="44"/>
      <c r="D12" s="44"/>
      <c r="E12" s="44"/>
      <c r="F12" s="44"/>
      <c r="G12" s="44"/>
      <c r="H12" s="44"/>
      <c r="I12" s="149"/>
      <c r="J12" s="44"/>
      <c r="K12" s="48"/>
    </row>
    <row r="13" s="1" customFormat="1" ht="14.4" customHeight="1">
      <c r="B13" s="43"/>
      <c r="C13" s="44"/>
      <c r="D13" s="37" t="s">
        <v>20</v>
      </c>
      <c r="E13" s="44"/>
      <c r="F13" s="32" t="s">
        <v>21</v>
      </c>
      <c r="G13" s="44"/>
      <c r="H13" s="44"/>
      <c r="I13" s="151" t="s">
        <v>22</v>
      </c>
      <c r="J13" s="32" t="s">
        <v>23</v>
      </c>
      <c r="K13" s="48"/>
    </row>
    <row r="14" s="1" customFormat="1" ht="14.4" customHeight="1">
      <c r="B14" s="43"/>
      <c r="C14" s="44"/>
      <c r="D14" s="37" t="s">
        <v>24</v>
      </c>
      <c r="E14" s="44"/>
      <c r="F14" s="32" t="s">
        <v>25</v>
      </c>
      <c r="G14" s="44"/>
      <c r="H14" s="44"/>
      <c r="I14" s="151" t="s">
        <v>26</v>
      </c>
      <c r="J14" s="152" t="str">
        <f>'Rekapitulace stavby'!AN8</f>
        <v>7. 1. 2018</v>
      </c>
      <c r="K14" s="48"/>
    </row>
    <row r="15" s="1" customFormat="1" ht="10.8" customHeight="1">
      <c r="B15" s="43"/>
      <c r="C15" s="44"/>
      <c r="D15" s="44"/>
      <c r="E15" s="44"/>
      <c r="F15" s="44"/>
      <c r="G15" s="44"/>
      <c r="H15" s="44"/>
      <c r="I15" s="149"/>
      <c r="J15" s="44"/>
      <c r="K15" s="48"/>
    </row>
    <row r="16" s="1" customFormat="1" ht="14.4" customHeight="1">
      <c r="B16" s="43"/>
      <c r="C16" s="44"/>
      <c r="D16" s="37" t="s">
        <v>28</v>
      </c>
      <c r="E16" s="44"/>
      <c r="F16" s="44"/>
      <c r="G16" s="44"/>
      <c r="H16" s="44"/>
      <c r="I16" s="151" t="s">
        <v>29</v>
      </c>
      <c r="J16" s="32" t="str">
        <f>IF('Rekapitulace stavby'!AN10="","",'Rekapitulace stavby'!AN10)</f>
        <v/>
      </c>
      <c r="K16" s="48"/>
    </row>
    <row r="17" s="1" customFormat="1" ht="18" customHeight="1">
      <c r="B17" s="43"/>
      <c r="C17" s="44"/>
      <c r="D17" s="44"/>
      <c r="E17" s="32" t="str">
        <f>IF('Rekapitulace stavby'!E11="","",'Rekapitulace stavby'!E11)</f>
        <v xml:space="preserve"> </v>
      </c>
      <c r="F17" s="44"/>
      <c r="G17" s="44"/>
      <c r="H17" s="44"/>
      <c r="I17" s="151" t="s">
        <v>31</v>
      </c>
      <c r="J17" s="32" t="str">
        <f>IF('Rekapitulace stavby'!AN11="","",'Rekapitulace stavby'!AN11)</f>
        <v/>
      </c>
      <c r="K17" s="48"/>
    </row>
    <row r="18" s="1" customFormat="1" ht="6.96" customHeight="1">
      <c r="B18" s="43"/>
      <c r="C18" s="44"/>
      <c r="D18" s="44"/>
      <c r="E18" s="44"/>
      <c r="F18" s="44"/>
      <c r="G18" s="44"/>
      <c r="H18" s="44"/>
      <c r="I18" s="149"/>
      <c r="J18" s="44"/>
      <c r="K18" s="48"/>
    </row>
    <row r="19" s="1" customFormat="1" ht="14.4" customHeight="1">
      <c r="B19" s="43"/>
      <c r="C19" s="44"/>
      <c r="D19" s="37" t="s">
        <v>32</v>
      </c>
      <c r="E19" s="44"/>
      <c r="F19" s="44"/>
      <c r="G19" s="44"/>
      <c r="H19" s="44"/>
      <c r="I19" s="151" t="s">
        <v>29</v>
      </c>
      <c r="J19" s="32" t="str">
        <f>IF('Rekapitulace stavby'!AN13="Vyplň údaj","",IF('Rekapitulace stavby'!AN13="","",'Rekapitulace stavby'!AN13))</f>
        <v/>
      </c>
      <c r="K19" s="48"/>
    </row>
    <row r="20" s="1" customFormat="1" ht="18" customHeight="1">
      <c r="B20" s="43"/>
      <c r="C20" s="44"/>
      <c r="D20" s="44"/>
      <c r="E20" s="32" t="str">
        <f>IF('Rekapitulace stavby'!E14="Vyplň údaj","",IF('Rekapitulace stavby'!E14="","",'Rekapitulace stavby'!E14))</f>
        <v/>
      </c>
      <c r="F20" s="44"/>
      <c r="G20" s="44"/>
      <c r="H20" s="44"/>
      <c r="I20" s="151" t="s">
        <v>31</v>
      </c>
      <c r="J20" s="32" t="str">
        <f>IF('Rekapitulace stavby'!AN14="Vyplň údaj","",IF('Rekapitulace stavby'!AN14="","",'Rekapitulace stavby'!AN14))</f>
        <v/>
      </c>
      <c r="K20" s="48"/>
    </row>
    <row r="21" s="1" customFormat="1" ht="6.96" customHeight="1">
      <c r="B21" s="43"/>
      <c r="C21" s="44"/>
      <c r="D21" s="44"/>
      <c r="E21" s="44"/>
      <c r="F21" s="44"/>
      <c r="G21" s="44"/>
      <c r="H21" s="44"/>
      <c r="I21" s="149"/>
      <c r="J21" s="44"/>
      <c r="K21" s="48"/>
    </row>
    <row r="22" s="1" customFormat="1" ht="14.4" customHeight="1">
      <c r="B22" s="43"/>
      <c r="C22" s="44"/>
      <c r="D22" s="37" t="s">
        <v>34</v>
      </c>
      <c r="E22" s="44"/>
      <c r="F22" s="44"/>
      <c r="G22" s="44"/>
      <c r="H22" s="44"/>
      <c r="I22" s="151" t="s">
        <v>29</v>
      </c>
      <c r="J22" s="32" t="s">
        <v>35</v>
      </c>
      <c r="K22" s="48"/>
    </row>
    <row r="23" s="1" customFormat="1" ht="18" customHeight="1">
      <c r="B23" s="43"/>
      <c r="C23" s="44"/>
      <c r="D23" s="44"/>
      <c r="E23" s="32" t="s">
        <v>36</v>
      </c>
      <c r="F23" s="44"/>
      <c r="G23" s="44"/>
      <c r="H23" s="44"/>
      <c r="I23" s="151" t="s">
        <v>31</v>
      </c>
      <c r="J23" s="32" t="s">
        <v>23</v>
      </c>
      <c r="K23" s="48"/>
    </row>
    <row r="24" s="1" customFormat="1" ht="6.96" customHeight="1">
      <c r="B24" s="43"/>
      <c r="C24" s="44"/>
      <c r="D24" s="44"/>
      <c r="E24" s="44"/>
      <c r="F24" s="44"/>
      <c r="G24" s="44"/>
      <c r="H24" s="44"/>
      <c r="I24" s="149"/>
      <c r="J24" s="44"/>
      <c r="K24" s="48"/>
    </row>
    <row r="25" s="1" customFormat="1" ht="14.4" customHeight="1">
      <c r="B25" s="43"/>
      <c r="C25" s="44"/>
      <c r="D25" s="37" t="s">
        <v>38</v>
      </c>
      <c r="E25" s="44"/>
      <c r="F25" s="44"/>
      <c r="G25" s="44"/>
      <c r="H25" s="44"/>
      <c r="I25" s="149"/>
      <c r="J25" s="44"/>
      <c r="K25" s="48"/>
    </row>
    <row r="26" s="7" customFormat="1" ht="16.5" customHeight="1">
      <c r="B26" s="153"/>
      <c r="C26" s="154"/>
      <c r="D26" s="154"/>
      <c r="E26" s="41" t="s">
        <v>23</v>
      </c>
      <c r="F26" s="41"/>
      <c r="G26" s="41"/>
      <c r="H26" s="41"/>
      <c r="I26" s="155"/>
      <c r="J26" s="154"/>
      <c r="K26" s="156"/>
    </row>
    <row r="27" s="1" customFormat="1" ht="6.96" customHeight="1">
      <c r="B27" s="43"/>
      <c r="C27" s="44"/>
      <c r="D27" s="44"/>
      <c r="E27" s="44"/>
      <c r="F27" s="44"/>
      <c r="G27" s="44"/>
      <c r="H27" s="44"/>
      <c r="I27" s="149"/>
      <c r="J27" s="44"/>
      <c r="K27" s="48"/>
    </row>
    <row r="28" s="1" customFormat="1" ht="6.96" customHeight="1">
      <c r="B28" s="43"/>
      <c r="C28" s="44"/>
      <c r="D28" s="103"/>
      <c r="E28" s="103"/>
      <c r="F28" s="103"/>
      <c r="G28" s="103"/>
      <c r="H28" s="103"/>
      <c r="I28" s="157"/>
      <c r="J28" s="103"/>
      <c r="K28" s="158"/>
    </row>
    <row r="29" s="1" customFormat="1" ht="25.44" customHeight="1">
      <c r="B29" s="43"/>
      <c r="C29" s="44"/>
      <c r="D29" s="159" t="s">
        <v>40</v>
      </c>
      <c r="E29" s="44"/>
      <c r="F29" s="44"/>
      <c r="G29" s="44"/>
      <c r="H29" s="44"/>
      <c r="I29" s="149"/>
      <c r="J29" s="160">
        <f>ROUND(J93,2)</f>
        <v>0</v>
      </c>
      <c r="K29" s="48"/>
    </row>
    <row r="30" s="1" customFormat="1" ht="6.96" customHeight="1">
      <c r="B30" s="43"/>
      <c r="C30" s="44"/>
      <c r="D30" s="103"/>
      <c r="E30" s="103"/>
      <c r="F30" s="103"/>
      <c r="G30" s="103"/>
      <c r="H30" s="103"/>
      <c r="I30" s="157"/>
      <c r="J30" s="103"/>
      <c r="K30" s="158"/>
    </row>
    <row r="31" s="1" customFormat="1" ht="14.4" customHeight="1">
      <c r="B31" s="43"/>
      <c r="C31" s="44"/>
      <c r="D31" s="44"/>
      <c r="E31" s="44"/>
      <c r="F31" s="49" t="s">
        <v>42</v>
      </c>
      <c r="G31" s="44"/>
      <c r="H31" s="44"/>
      <c r="I31" s="161" t="s">
        <v>41</v>
      </c>
      <c r="J31" s="49" t="s">
        <v>43</v>
      </c>
      <c r="K31" s="48"/>
    </row>
    <row r="32" s="1" customFormat="1" ht="14.4" customHeight="1">
      <c r="B32" s="43"/>
      <c r="C32" s="44"/>
      <c r="D32" s="52" t="s">
        <v>44</v>
      </c>
      <c r="E32" s="52" t="s">
        <v>45</v>
      </c>
      <c r="F32" s="162">
        <f>ROUND(SUM(BE93:BE197), 2)</f>
        <v>0</v>
      </c>
      <c r="G32" s="44"/>
      <c r="H32" s="44"/>
      <c r="I32" s="163">
        <v>0.20999999999999999</v>
      </c>
      <c r="J32" s="162">
        <f>ROUND(ROUND((SUM(BE93:BE197)), 2)*I32, 2)</f>
        <v>0</v>
      </c>
      <c r="K32" s="48"/>
    </row>
    <row r="33" s="1" customFormat="1" ht="14.4" customHeight="1">
      <c r="B33" s="43"/>
      <c r="C33" s="44"/>
      <c r="D33" s="44"/>
      <c r="E33" s="52" t="s">
        <v>46</v>
      </c>
      <c r="F33" s="162">
        <f>ROUND(SUM(BF93:BF197), 2)</f>
        <v>0</v>
      </c>
      <c r="G33" s="44"/>
      <c r="H33" s="44"/>
      <c r="I33" s="163">
        <v>0.14999999999999999</v>
      </c>
      <c r="J33" s="162">
        <f>ROUND(ROUND((SUM(BF93:BF197)), 2)*I33, 2)</f>
        <v>0</v>
      </c>
      <c r="K33" s="48"/>
    </row>
    <row r="34" hidden="1" s="1" customFormat="1" ht="14.4" customHeight="1">
      <c r="B34" s="43"/>
      <c r="C34" s="44"/>
      <c r="D34" s="44"/>
      <c r="E34" s="52" t="s">
        <v>47</v>
      </c>
      <c r="F34" s="162">
        <f>ROUND(SUM(BG93:BG197), 2)</f>
        <v>0</v>
      </c>
      <c r="G34" s="44"/>
      <c r="H34" s="44"/>
      <c r="I34" s="163">
        <v>0.20999999999999999</v>
      </c>
      <c r="J34" s="162">
        <v>0</v>
      </c>
      <c r="K34" s="48"/>
    </row>
    <row r="35" hidden="1" s="1" customFormat="1" ht="14.4" customHeight="1">
      <c r="B35" s="43"/>
      <c r="C35" s="44"/>
      <c r="D35" s="44"/>
      <c r="E35" s="52" t="s">
        <v>48</v>
      </c>
      <c r="F35" s="162">
        <f>ROUND(SUM(BH93:BH197), 2)</f>
        <v>0</v>
      </c>
      <c r="G35" s="44"/>
      <c r="H35" s="44"/>
      <c r="I35" s="163">
        <v>0.14999999999999999</v>
      </c>
      <c r="J35" s="162">
        <v>0</v>
      </c>
      <c r="K35" s="48"/>
    </row>
    <row r="36" hidden="1" s="1" customFormat="1" ht="14.4" customHeight="1">
      <c r="B36" s="43"/>
      <c r="C36" s="44"/>
      <c r="D36" s="44"/>
      <c r="E36" s="52" t="s">
        <v>49</v>
      </c>
      <c r="F36" s="162">
        <f>ROUND(SUM(BI93:BI197), 2)</f>
        <v>0</v>
      </c>
      <c r="G36" s="44"/>
      <c r="H36" s="44"/>
      <c r="I36" s="163">
        <v>0</v>
      </c>
      <c r="J36" s="162">
        <v>0</v>
      </c>
      <c r="K36" s="48"/>
    </row>
    <row r="37" s="1" customFormat="1" ht="6.96" customHeight="1">
      <c r="B37" s="43"/>
      <c r="C37" s="44"/>
      <c r="D37" s="44"/>
      <c r="E37" s="44"/>
      <c r="F37" s="44"/>
      <c r="G37" s="44"/>
      <c r="H37" s="44"/>
      <c r="I37" s="149"/>
      <c r="J37" s="44"/>
      <c r="K37" s="48"/>
    </row>
    <row r="38" s="1" customFormat="1" ht="25.44" customHeight="1">
      <c r="B38" s="43"/>
      <c r="C38" s="164"/>
      <c r="D38" s="165" t="s">
        <v>50</v>
      </c>
      <c r="E38" s="95"/>
      <c r="F38" s="95"/>
      <c r="G38" s="166" t="s">
        <v>51</v>
      </c>
      <c r="H38" s="167" t="s">
        <v>52</v>
      </c>
      <c r="I38" s="168"/>
      <c r="J38" s="169">
        <f>SUM(J29:J36)</f>
        <v>0</v>
      </c>
      <c r="K38" s="170"/>
    </row>
    <row r="39" s="1" customFormat="1" ht="14.4" customHeight="1">
      <c r="B39" s="64"/>
      <c r="C39" s="65"/>
      <c r="D39" s="65"/>
      <c r="E39" s="65"/>
      <c r="F39" s="65"/>
      <c r="G39" s="65"/>
      <c r="H39" s="65"/>
      <c r="I39" s="171"/>
      <c r="J39" s="65"/>
      <c r="K39" s="66"/>
    </row>
    <row r="43" s="1" customFormat="1" ht="6.96" customHeight="1">
      <c r="B43" s="172"/>
      <c r="C43" s="173"/>
      <c r="D43" s="173"/>
      <c r="E43" s="173"/>
      <c r="F43" s="173"/>
      <c r="G43" s="173"/>
      <c r="H43" s="173"/>
      <c r="I43" s="174"/>
      <c r="J43" s="173"/>
      <c r="K43" s="175"/>
    </row>
    <row r="44" s="1" customFormat="1" ht="36.96" customHeight="1">
      <c r="B44" s="43"/>
      <c r="C44" s="27" t="s">
        <v>99</v>
      </c>
      <c r="D44" s="44"/>
      <c r="E44" s="44"/>
      <c r="F44" s="44"/>
      <c r="G44" s="44"/>
      <c r="H44" s="44"/>
      <c r="I44" s="149"/>
      <c r="J44" s="44"/>
      <c r="K44" s="48"/>
    </row>
    <row r="45" s="1" customFormat="1" ht="6.96" customHeight="1">
      <c r="B45" s="43"/>
      <c r="C45" s="44"/>
      <c r="D45" s="44"/>
      <c r="E45" s="44"/>
      <c r="F45" s="44"/>
      <c r="G45" s="44"/>
      <c r="H45" s="44"/>
      <c r="I45" s="149"/>
      <c r="J45" s="44"/>
      <c r="K45" s="48"/>
    </row>
    <row r="46" s="1" customFormat="1" ht="14.4" customHeight="1">
      <c r="B46" s="43"/>
      <c r="C46" s="37" t="s">
        <v>18</v>
      </c>
      <c r="D46" s="44"/>
      <c r="E46" s="44"/>
      <c r="F46" s="44"/>
      <c r="G46" s="44"/>
      <c r="H46" s="44"/>
      <c r="I46" s="149"/>
      <c r="J46" s="44"/>
      <c r="K46" s="48"/>
    </row>
    <row r="47" s="1" customFormat="1" ht="16.5" customHeight="1">
      <c r="B47" s="43"/>
      <c r="C47" s="44"/>
      <c r="D47" s="44"/>
      <c r="E47" s="148" t="str">
        <f>E7</f>
        <v>Tovéř - Stavební úpravy a nástavba budovy MŠ Tovéř</v>
      </c>
      <c r="F47" s="37"/>
      <c r="G47" s="37"/>
      <c r="H47" s="37"/>
      <c r="I47" s="149"/>
      <c r="J47" s="44"/>
      <c r="K47" s="48"/>
    </row>
    <row r="48">
      <c r="B48" s="25"/>
      <c r="C48" s="37" t="s">
        <v>95</v>
      </c>
      <c r="D48" s="26"/>
      <c r="E48" s="26"/>
      <c r="F48" s="26"/>
      <c r="G48" s="26"/>
      <c r="H48" s="26"/>
      <c r="I48" s="147"/>
      <c r="J48" s="26"/>
      <c r="K48" s="28"/>
    </row>
    <row r="49" s="1" customFormat="1" ht="16.5" customHeight="1">
      <c r="B49" s="43"/>
      <c r="C49" s="44"/>
      <c r="D49" s="44"/>
      <c r="E49" s="148" t="s">
        <v>96</v>
      </c>
      <c r="F49" s="44"/>
      <c r="G49" s="44"/>
      <c r="H49" s="44"/>
      <c r="I49" s="149"/>
      <c r="J49" s="44"/>
      <c r="K49" s="48"/>
    </row>
    <row r="50" s="1" customFormat="1" ht="14.4" customHeight="1">
      <c r="B50" s="43"/>
      <c r="C50" s="37" t="s">
        <v>97</v>
      </c>
      <c r="D50" s="44"/>
      <c r="E50" s="44"/>
      <c r="F50" s="44"/>
      <c r="G50" s="44"/>
      <c r="H50" s="44"/>
      <c r="I50" s="149"/>
      <c r="J50" s="44"/>
      <c r="K50" s="48"/>
    </row>
    <row r="51" s="1" customFormat="1" ht="17.25" customHeight="1">
      <c r="B51" s="43"/>
      <c r="C51" s="44"/>
      <c r="D51" s="44"/>
      <c r="E51" s="150" t="str">
        <f>E11</f>
        <v>003 - Elektroinstalace a hromosvod - ostatní (neuznatelné)</v>
      </c>
      <c r="F51" s="44"/>
      <c r="G51" s="44"/>
      <c r="H51" s="44"/>
      <c r="I51" s="149"/>
      <c r="J51" s="44"/>
      <c r="K51" s="48"/>
    </row>
    <row r="52" s="1" customFormat="1" ht="6.96" customHeight="1">
      <c r="B52" s="43"/>
      <c r="C52" s="44"/>
      <c r="D52" s="44"/>
      <c r="E52" s="44"/>
      <c r="F52" s="44"/>
      <c r="G52" s="44"/>
      <c r="H52" s="44"/>
      <c r="I52" s="149"/>
      <c r="J52" s="44"/>
      <c r="K52" s="48"/>
    </row>
    <row r="53" s="1" customFormat="1" ht="18" customHeight="1">
      <c r="B53" s="43"/>
      <c r="C53" s="37" t="s">
        <v>24</v>
      </c>
      <c r="D53" s="44"/>
      <c r="E53" s="44"/>
      <c r="F53" s="32" t="str">
        <f>F14</f>
        <v>Tovéř</v>
      </c>
      <c r="G53" s="44"/>
      <c r="H53" s="44"/>
      <c r="I53" s="151" t="s">
        <v>26</v>
      </c>
      <c r="J53" s="152" t="str">
        <f>IF(J14="","",J14)</f>
        <v>7. 1. 2018</v>
      </c>
      <c r="K53" s="48"/>
    </row>
    <row r="54" s="1" customFormat="1" ht="6.96" customHeight="1">
      <c r="B54" s="43"/>
      <c r="C54" s="44"/>
      <c r="D54" s="44"/>
      <c r="E54" s="44"/>
      <c r="F54" s="44"/>
      <c r="G54" s="44"/>
      <c r="H54" s="44"/>
      <c r="I54" s="149"/>
      <c r="J54" s="44"/>
      <c r="K54" s="48"/>
    </row>
    <row r="55" s="1" customFormat="1">
      <c r="B55" s="43"/>
      <c r="C55" s="37" t="s">
        <v>28</v>
      </c>
      <c r="D55" s="44"/>
      <c r="E55" s="44"/>
      <c r="F55" s="32" t="str">
        <f>E17</f>
        <v xml:space="preserve"> </v>
      </c>
      <c r="G55" s="44"/>
      <c r="H55" s="44"/>
      <c r="I55" s="151" t="s">
        <v>34</v>
      </c>
      <c r="J55" s="41" t="str">
        <f>E23</f>
        <v>Petr Vodáček</v>
      </c>
      <c r="K55" s="48"/>
    </row>
    <row r="56" s="1" customFormat="1" ht="14.4" customHeight="1">
      <c r="B56" s="43"/>
      <c r="C56" s="37" t="s">
        <v>32</v>
      </c>
      <c r="D56" s="44"/>
      <c r="E56" s="44"/>
      <c r="F56" s="32" t="str">
        <f>IF(E20="","",E20)</f>
        <v/>
      </c>
      <c r="G56" s="44"/>
      <c r="H56" s="44"/>
      <c r="I56" s="149"/>
      <c r="J56" s="176"/>
      <c r="K56" s="48"/>
    </row>
    <row r="57" s="1" customFormat="1" ht="10.32" customHeight="1">
      <c r="B57" s="43"/>
      <c r="C57" s="44"/>
      <c r="D57" s="44"/>
      <c r="E57" s="44"/>
      <c r="F57" s="44"/>
      <c r="G57" s="44"/>
      <c r="H57" s="44"/>
      <c r="I57" s="149"/>
      <c r="J57" s="44"/>
      <c r="K57" s="48"/>
    </row>
    <row r="58" s="1" customFormat="1" ht="29.28" customHeight="1">
      <c r="B58" s="43"/>
      <c r="C58" s="177" t="s">
        <v>100</v>
      </c>
      <c r="D58" s="164"/>
      <c r="E58" s="164"/>
      <c r="F58" s="164"/>
      <c r="G58" s="164"/>
      <c r="H58" s="164"/>
      <c r="I58" s="178"/>
      <c r="J58" s="179" t="s">
        <v>101</v>
      </c>
      <c r="K58" s="180"/>
    </row>
    <row r="59" s="1" customFormat="1" ht="10.32" customHeight="1">
      <c r="B59" s="43"/>
      <c r="C59" s="44"/>
      <c r="D59" s="44"/>
      <c r="E59" s="44"/>
      <c r="F59" s="44"/>
      <c r="G59" s="44"/>
      <c r="H59" s="44"/>
      <c r="I59" s="149"/>
      <c r="J59" s="44"/>
      <c r="K59" s="48"/>
    </row>
    <row r="60" s="1" customFormat="1" ht="29.28" customHeight="1">
      <c r="B60" s="43"/>
      <c r="C60" s="181" t="s">
        <v>102</v>
      </c>
      <c r="D60" s="44"/>
      <c r="E60" s="44"/>
      <c r="F60" s="44"/>
      <c r="G60" s="44"/>
      <c r="H60" s="44"/>
      <c r="I60" s="149"/>
      <c r="J60" s="160">
        <f>J93</f>
        <v>0</v>
      </c>
      <c r="K60" s="48"/>
      <c r="AU60" s="21" t="s">
        <v>103</v>
      </c>
    </row>
    <row r="61" s="8" customFormat="1" ht="24.96" customHeight="1">
      <c r="B61" s="182"/>
      <c r="C61" s="183"/>
      <c r="D61" s="184" t="s">
        <v>104</v>
      </c>
      <c r="E61" s="185"/>
      <c r="F61" s="185"/>
      <c r="G61" s="185"/>
      <c r="H61" s="185"/>
      <c r="I61" s="186"/>
      <c r="J61" s="187">
        <f>J94</f>
        <v>0</v>
      </c>
      <c r="K61" s="188"/>
    </row>
    <row r="62" s="9" customFormat="1" ht="19.92" customHeight="1">
      <c r="B62" s="189"/>
      <c r="C62" s="190"/>
      <c r="D62" s="191" t="s">
        <v>105</v>
      </c>
      <c r="E62" s="192"/>
      <c r="F62" s="192"/>
      <c r="G62" s="192"/>
      <c r="H62" s="192"/>
      <c r="I62" s="193"/>
      <c r="J62" s="194">
        <f>J95</f>
        <v>0</v>
      </c>
      <c r="K62" s="195"/>
    </row>
    <row r="63" s="9" customFormat="1" ht="19.92" customHeight="1">
      <c r="B63" s="189"/>
      <c r="C63" s="190"/>
      <c r="D63" s="191" t="s">
        <v>106</v>
      </c>
      <c r="E63" s="192"/>
      <c r="F63" s="192"/>
      <c r="G63" s="192"/>
      <c r="H63" s="192"/>
      <c r="I63" s="193"/>
      <c r="J63" s="194">
        <f>J101</f>
        <v>0</v>
      </c>
      <c r="K63" s="195"/>
    </row>
    <row r="64" s="9" customFormat="1" ht="19.92" customHeight="1">
      <c r="B64" s="189"/>
      <c r="C64" s="190"/>
      <c r="D64" s="191" t="s">
        <v>107</v>
      </c>
      <c r="E64" s="192"/>
      <c r="F64" s="192"/>
      <c r="G64" s="192"/>
      <c r="H64" s="192"/>
      <c r="I64" s="193"/>
      <c r="J64" s="194">
        <f>J109</f>
        <v>0</v>
      </c>
      <c r="K64" s="195"/>
    </row>
    <row r="65" s="9" customFormat="1" ht="19.92" customHeight="1">
      <c r="B65" s="189"/>
      <c r="C65" s="190"/>
      <c r="D65" s="191" t="s">
        <v>108</v>
      </c>
      <c r="E65" s="192"/>
      <c r="F65" s="192"/>
      <c r="G65" s="192"/>
      <c r="H65" s="192"/>
      <c r="I65" s="193"/>
      <c r="J65" s="194">
        <f>J118</f>
        <v>0</v>
      </c>
      <c r="K65" s="195"/>
    </row>
    <row r="66" s="9" customFormat="1" ht="19.92" customHeight="1">
      <c r="B66" s="189"/>
      <c r="C66" s="190"/>
      <c r="D66" s="191" t="s">
        <v>109</v>
      </c>
      <c r="E66" s="192"/>
      <c r="F66" s="192"/>
      <c r="G66" s="192"/>
      <c r="H66" s="192"/>
      <c r="I66" s="193"/>
      <c r="J66" s="194">
        <f>J135</f>
        <v>0</v>
      </c>
      <c r="K66" s="195"/>
    </row>
    <row r="67" s="9" customFormat="1" ht="19.92" customHeight="1">
      <c r="B67" s="189"/>
      <c r="C67" s="190"/>
      <c r="D67" s="191" t="s">
        <v>110</v>
      </c>
      <c r="E67" s="192"/>
      <c r="F67" s="192"/>
      <c r="G67" s="192"/>
      <c r="H67" s="192"/>
      <c r="I67" s="193"/>
      <c r="J67" s="194">
        <f>J139</f>
        <v>0</v>
      </c>
      <c r="K67" s="195"/>
    </row>
    <row r="68" s="9" customFormat="1" ht="19.92" customHeight="1">
      <c r="B68" s="189"/>
      <c r="C68" s="190"/>
      <c r="D68" s="191" t="s">
        <v>111</v>
      </c>
      <c r="E68" s="192"/>
      <c r="F68" s="192"/>
      <c r="G68" s="192"/>
      <c r="H68" s="192"/>
      <c r="I68" s="193"/>
      <c r="J68" s="194">
        <f>J160</f>
        <v>0</v>
      </c>
      <c r="K68" s="195"/>
    </row>
    <row r="69" s="8" customFormat="1" ht="24.96" customHeight="1">
      <c r="B69" s="182"/>
      <c r="C69" s="183"/>
      <c r="D69" s="184" t="s">
        <v>112</v>
      </c>
      <c r="E69" s="185"/>
      <c r="F69" s="185"/>
      <c r="G69" s="185"/>
      <c r="H69" s="185"/>
      <c r="I69" s="186"/>
      <c r="J69" s="187">
        <f>J171</f>
        <v>0</v>
      </c>
      <c r="K69" s="188"/>
    </row>
    <row r="70" s="9" customFormat="1" ht="19.92" customHeight="1">
      <c r="B70" s="189"/>
      <c r="C70" s="190"/>
      <c r="D70" s="191" t="s">
        <v>113</v>
      </c>
      <c r="E70" s="192"/>
      <c r="F70" s="192"/>
      <c r="G70" s="192"/>
      <c r="H70" s="192"/>
      <c r="I70" s="193"/>
      <c r="J70" s="194">
        <f>J172</f>
        <v>0</v>
      </c>
      <c r="K70" s="195"/>
    </row>
    <row r="71" s="8" customFormat="1" ht="24.96" customHeight="1">
      <c r="B71" s="182"/>
      <c r="C71" s="183"/>
      <c r="D71" s="184" t="s">
        <v>114</v>
      </c>
      <c r="E71" s="185"/>
      <c r="F71" s="185"/>
      <c r="G71" s="185"/>
      <c r="H71" s="185"/>
      <c r="I71" s="186"/>
      <c r="J71" s="187">
        <f>J195</f>
        <v>0</v>
      </c>
      <c r="K71" s="188"/>
    </row>
    <row r="72" s="1" customFormat="1" ht="21.84" customHeight="1">
      <c r="B72" s="43"/>
      <c r="C72" s="44"/>
      <c r="D72" s="44"/>
      <c r="E72" s="44"/>
      <c r="F72" s="44"/>
      <c r="G72" s="44"/>
      <c r="H72" s="44"/>
      <c r="I72" s="149"/>
      <c r="J72" s="44"/>
      <c r="K72" s="48"/>
    </row>
    <row r="73" s="1" customFormat="1" ht="6.96" customHeight="1">
      <c r="B73" s="64"/>
      <c r="C73" s="65"/>
      <c r="D73" s="65"/>
      <c r="E73" s="65"/>
      <c r="F73" s="65"/>
      <c r="G73" s="65"/>
      <c r="H73" s="65"/>
      <c r="I73" s="171"/>
      <c r="J73" s="65"/>
      <c r="K73" s="66"/>
    </row>
    <row r="77" s="1" customFormat="1" ht="6.96" customHeight="1">
      <c r="B77" s="67"/>
      <c r="C77" s="68"/>
      <c r="D77" s="68"/>
      <c r="E77" s="68"/>
      <c r="F77" s="68"/>
      <c r="G77" s="68"/>
      <c r="H77" s="68"/>
      <c r="I77" s="174"/>
      <c r="J77" s="68"/>
      <c r="K77" s="68"/>
      <c r="L77" s="69"/>
    </row>
    <row r="78" s="1" customFormat="1" ht="36.96" customHeight="1">
      <c r="B78" s="43"/>
      <c r="C78" s="70" t="s">
        <v>115</v>
      </c>
      <c r="D78" s="71"/>
      <c r="E78" s="71"/>
      <c r="F78" s="71"/>
      <c r="G78" s="71"/>
      <c r="H78" s="71"/>
      <c r="I78" s="196"/>
      <c r="J78" s="71"/>
      <c r="K78" s="71"/>
      <c r="L78" s="69"/>
    </row>
    <row r="79" s="1" customFormat="1" ht="6.96" customHeight="1">
      <c r="B79" s="43"/>
      <c r="C79" s="71"/>
      <c r="D79" s="71"/>
      <c r="E79" s="71"/>
      <c r="F79" s="71"/>
      <c r="G79" s="71"/>
      <c r="H79" s="71"/>
      <c r="I79" s="196"/>
      <c r="J79" s="71"/>
      <c r="K79" s="71"/>
      <c r="L79" s="69"/>
    </row>
    <row r="80" s="1" customFormat="1" ht="14.4" customHeight="1">
      <c r="B80" s="43"/>
      <c r="C80" s="73" t="s">
        <v>18</v>
      </c>
      <c r="D80" s="71"/>
      <c r="E80" s="71"/>
      <c r="F80" s="71"/>
      <c r="G80" s="71"/>
      <c r="H80" s="71"/>
      <c r="I80" s="196"/>
      <c r="J80" s="71"/>
      <c r="K80" s="71"/>
      <c r="L80" s="69"/>
    </row>
    <row r="81" s="1" customFormat="1" ht="16.5" customHeight="1">
      <c r="B81" s="43"/>
      <c r="C81" s="71"/>
      <c r="D81" s="71"/>
      <c r="E81" s="197" t="str">
        <f>E7</f>
        <v>Tovéř - Stavební úpravy a nástavba budovy MŠ Tovéř</v>
      </c>
      <c r="F81" s="73"/>
      <c r="G81" s="73"/>
      <c r="H81" s="73"/>
      <c r="I81" s="196"/>
      <c r="J81" s="71"/>
      <c r="K81" s="71"/>
      <c r="L81" s="69"/>
    </row>
    <row r="82">
      <c r="B82" s="25"/>
      <c r="C82" s="73" t="s">
        <v>95</v>
      </c>
      <c r="D82" s="198"/>
      <c r="E82" s="198"/>
      <c r="F82" s="198"/>
      <c r="G82" s="198"/>
      <c r="H82" s="198"/>
      <c r="I82" s="141"/>
      <c r="J82" s="198"/>
      <c r="K82" s="198"/>
      <c r="L82" s="199"/>
    </row>
    <row r="83" s="1" customFormat="1" ht="16.5" customHeight="1">
      <c r="B83" s="43"/>
      <c r="C83" s="71"/>
      <c r="D83" s="71"/>
      <c r="E83" s="197" t="s">
        <v>96</v>
      </c>
      <c r="F83" s="71"/>
      <c r="G83" s="71"/>
      <c r="H83" s="71"/>
      <c r="I83" s="196"/>
      <c r="J83" s="71"/>
      <c r="K83" s="71"/>
      <c r="L83" s="69"/>
    </row>
    <row r="84" s="1" customFormat="1" ht="14.4" customHeight="1">
      <c r="B84" s="43"/>
      <c r="C84" s="73" t="s">
        <v>97</v>
      </c>
      <c r="D84" s="71"/>
      <c r="E84" s="71"/>
      <c r="F84" s="71"/>
      <c r="G84" s="71"/>
      <c r="H84" s="71"/>
      <c r="I84" s="196"/>
      <c r="J84" s="71"/>
      <c r="K84" s="71"/>
      <c r="L84" s="69"/>
    </row>
    <row r="85" s="1" customFormat="1" ht="17.25" customHeight="1">
      <c r="B85" s="43"/>
      <c r="C85" s="71"/>
      <c r="D85" s="71"/>
      <c r="E85" s="79" t="str">
        <f>E11</f>
        <v>003 - Elektroinstalace a hromosvod - ostatní (neuznatelné)</v>
      </c>
      <c r="F85" s="71"/>
      <c r="G85" s="71"/>
      <c r="H85" s="71"/>
      <c r="I85" s="196"/>
      <c r="J85" s="71"/>
      <c r="K85" s="71"/>
      <c r="L85" s="69"/>
    </row>
    <row r="86" s="1" customFormat="1" ht="6.96" customHeight="1">
      <c r="B86" s="43"/>
      <c r="C86" s="71"/>
      <c r="D86" s="71"/>
      <c r="E86" s="71"/>
      <c r="F86" s="71"/>
      <c r="G86" s="71"/>
      <c r="H86" s="71"/>
      <c r="I86" s="196"/>
      <c r="J86" s="71"/>
      <c r="K86" s="71"/>
      <c r="L86" s="69"/>
    </row>
    <row r="87" s="1" customFormat="1" ht="18" customHeight="1">
      <c r="B87" s="43"/>
      <c r="C87" s="73" t="s">
        <v>24</v>
      </c>
      <c r="D87" s="71"/>
      <c r="E87" s="71"/>
      <c r="F87" s="200" t="str">
        <f>F14</f>
        <v>Tovéř</v>
      </c>
      <c r="G87" s="71"/>
      <c r="H87" s="71"/>
      <c r="I87" s="201" t="s">
        <v>26</v>
      </c>
      <c r="J87" s="82" t="str">
        <f>IF(J14="","",J14)</f>
        <v>7. 1. 2018</v>
      </c>
      <c r="K87" s="71"/>
      <c r="L87" s="69"/>
    </row>
    <row r="88" s="1" customFormat="1" ht="6.96" customHeight="1">
      <c r="B88" s="43"/>
      <c r="C88" s="71"/>
      <c r="D88" s="71"/>
      <c r="E88" s="71"/>
      <c r="F88" s="71"/>
      <c r="G88" s="71"/>
      <c r="H88" s="71"/>
      <c r="I88" s="196"/>
      <c r="J88" s="71"/>
      <c r="K88" s="71"/>
      <c r="L88" s="69"/>
    </row>
    <row r="89" s="1" customFormat="1">
      <c r="B89" s="43"/>
      <c r="C89" s="73" t="s">
        <v>28</v>
      </c>
      <c r="D89" s="71"/>
      <c r="E89" s="71"/>
      <c r="F89" s="200" t="str">
        <f>E17</f>
        <v xml:space="preserve"> </v>
      </c>
      <c r="G89" s="71"/>
      <c r="H89" s="71"/>
      <c r="I89" s="201" t="s">
        <v>34</v>
      </c>
      <c r="J89" s="200" t="str">
        <f>E23</f>
        <v>Petr Vodáček</v>
      </c>
      <c r="K89" s="71"/>
      <c r="L89" s="69"/>
    </row>
    <row r="90" s="1" customFormat="1" ht="14.4" customHeight="1">
      <c r="B90" s="43"/>
      <c r="C90" s="73" t="s">
        <v>32</v>
      </c>
      <c r="D90" s="71"/>
      <c r="E90" s="71"/>
      <c r="F90" s="200" t="str">
        <f>IF(E20="","",E20)</f>
        <v/>
      </c>
      <c r="G90" s="71"/>
      <c r="H90" s="71"/>
      <c r="I90" s="196"/>
      <c r="J90" s="71"/>
      <c r="K90" s="71"/>
      <c r="L90" s="69"/>
    </row>
    <row r="91" s="1" customFormat="1" ht="10.32" customHeight="1">
      <c r="B91" s="43"/>
      <c r="C91" s="71"/>
      <c r="D91" s="71"/>
      <c r="E91" s="71"/>
      <c r="F91" s="71"/>
      <c r="G91" s="71"/>
      <c r="H91" s="71"/>
      <c r="I91" s="196"/>
      <c r="J91" s="71"/>
      <c r="K91" s="71"/>
      <c r="L91" s="69"/>
    </row>
    <row r="92" s="10" customFormat="1" ht="29.28" customHeight="1">
      <c r="B92" s="202"/>
      <c r="C92" s="203" t="s">
        <v>116</v>
      </c>
      <c r="D92" s="204" t="s">
        <v>59</v>
      </c>
      <c r="E92" s="204" t="s">
        <v>55</v>
      </c>
      <c r="F92" s="204" t="s">
        <v>117</v>
      </c>
      <c r="G92" s="204" t="s">
        <v>118</v>
      </c>
      <c r="H92" s="204" t="s">
        <v>119</v>
      </c>
      <c r="I92" s="205" t="s">
        <v>120</v>
      </c>
      <c r="J92" s="204" t="s">
        <v>101</v>
      </c>
      <c r="K92" s="206" t="s">
        <v>121</v>
      </c>
      <c r="L92" s="207"/>
      <c r="M92" s="99" t="s">
        <v>122</v>
      </c>
      <c r="N92" s="100" t="s">
        <v>44</v>
      </c>
      <c r="O92" s="100" t="s">
        <v>123</v>
      </c>
      <c r="P92" s="100" t="s">
        <v>124</v>
      </c>
      <c r="Q92" s="100" t="s">
        <v>125</v>
      </c>
      <c r="R92" s="100" t="s">
        <v>126</v>
      </c>
      <c r="S92" s="100" t="s">
        <v>127</v>
      </c>
      <c r="T92" s="101" t="s">
        <v>128</v>
      </c>
    </row>
    <row r="93" s="1" customFormat="1" ht="29.28" customHeight="1">
      <c r="B93" s="43"/>
      <c r="C93" s="105" t="s">
        <v>102</v>
      </c>
      <c r="D93" s="71"/>
      <c r="E93" s="71"/>
      <c r="F93" s="71"/>
      <c r="G93" s="71"/>
      <c r="H93" s="71"/>
      <c r="I93" s="196"/>
      <c r="J93" s="208">
        <f>BK93</f>
        <v>0</v>
      </c>
      <c r="K93" s="71"/>
      <c r="L93" s="69"/>
      <c r="M93" s="102"/>
      <c r="N93" s="103"/>
      <c r="O93" s="103"/>
      <c r="P93" s="209">
        <f>P94+P171+P195</f>
        <v>0</v>
      </c>
      <c r="Q93" s="103"/>
      <c r="R93" s="209">
        <f>R94+R171+R195</f>
        <v>0.089549999999999991</v>
      </c>
      <c r="S93" s="103"/>
      <c r="T93" s="210">
        <f>T94+T171+T195</f>
        <v>0</v>
      </c>
      <c r="AT93" s="21" t="s">
        <v>73</v>
      </c>
      <c r="AU93" s="21" t="s">
        <v>103</v>
      </c>
      <c r="BK93" s="211">
        <f>BK94+BK171+BK195</f>
        <v>0</v>
      </c>
    </row>
    <row r="94" s="11" customFormat="1" ht="37.44" customHeight="1">
      <c r="B94" s="212"/>
      <c r="C94" s="213"/>
      <c r="D94" s="214" t="s">
        <v>73</v>
      </c>
      <c r="E94" s="215" t="s">
        <v>129</v>
      </c>
      <c r="F94" s="215" t="s">
        <v>130</v>
      </c>
      <c r="G94" s="213"/>
      <c r="H94" s="213"/>
      <c r="I94" s="216"/>
      <c r="J94" s="217">
        <f>BK94</f>
        <v>0</v>
      </c>
      <c r="K94" s="213"/>
      <c r="L94" s="218"/>
      <c r="M94" s="219"/>
      <c r="N94" s="220"/>
      <c r="O94" s="220"/>
      <c r="P94" s="221">
        <f>P95+P101+P109+P118+P135+P139+P160</f>
        <v>0</v>
      </c>
      <c r="Q94" s="220"/>
      <c r="R94" s="221">
        <f>R95+R101+R109+R118+R135+R139+R160</f>
        <v>0.089549999999999991</v>
      </c>
      <c r="S94" s="220"/>
      <c r="T94" s="222">
        <f>T95+T101+T109+T118+T135+T139+T160</f>
        <v>0</v>
      </c>
      <c r="AR94" s="223" t="s">
        <v>83</v>
      </c>
      <c r="AT94" s="224" t="s">
        <v>73</v>
      </c>
      <c r="AU94" s="224" t="s">
        <v>74</v>
      </c>
      <c r="AY94" s="223" t="s">
        <v>131</v>
      </c>
      <c r="BK94" s="225">
        <f>BK95+BK101+BK109+BK118+BK135+BK139+BK160</f>
        <v>0</v>
      </c>
    </row>
    <row r="95" s="11" customFormat="1" ht="19.92" customHeight="1">
      <c r="B95" s="212"/>
      <c r="C95" s="213"/>
      <c r="D95" s="214" t="s">
        <v>73</v>
      </c>
      <c r="E95" s="226" t="s">
        <v>132</v>
      </c>
      <c r="F95" s="226" t="s">
        <v>133</v>
      </c>
      <c r="G95" s="213"/>
      <c r="H95" s="213"/>
      <c r="I95" s="216"/>
      <c r="J95" s="227">
        <f>BK95</f>
        <v>0</v>
      </c>
      <c r="K95" s="213"/>
      <c r="L95" s="218"/>
      <c r="M95" s="219"/>
      <c r="N95" s="220"/>
      <c r="O95" s="220"/>
      <c r="P95" s="221">
        <f>SUM(P96:P100)</f>
        <v>0</v>
      </c>
      <c r="Q95" s="220"/>
      <c r="R95" s="221">
        <f>SUM(R96:R100)</f>
        <v>0</v>
      </c>
      <c r="S95" s="220"/>
      <c r="T95" s="222">
        <f>SUM(T96:T100)</f>
        <v>0</v>
      </c>
      <c r="AR95" s="223" t="s">
        <v>83</v>
      </c>
      <c r="AT95" s="224" t="s">
        <v>73</v>
      </c>
      <c r="AU95" s="224" t="s">
        <v>81</v>
      </c>
      <c r="AY95" s="223" t="s">
        <v>131</v>
      </c>
      <c r="BK95" s="225">
        <f>SUM(BK96:BK100)</f>
        <v>0</v>
      </c>
    </row>
    <row r="96" s="1" customFormat="1" ht="38.25" customHeight="1">
      <c r="B96" s="43"/>
      <c r="C96" s="228" t="s">
        <v>134</v>
      </c>
      <c r="D96" s="228" t="s">
        <v>135</v>
      </c>
      <c r="E96" s="229" t="s">
        <v>136</v>
      </c>
      <c r="F96" s="230" t="s">
        <v>137</v>
      </c>
      <c r="G96" s="231" t="s">
        <v>138</v>
      </c>
      <c r="H96" s="232">
        <v>2</v>
      </c>
      <c r="I96" s="233"/>
      <c r="J96" s="234">
        <f>ROUND(I96*H96,2)</f>
        <v>0</v>
      </c>
      <c r="K96" s="230" t="s">
        <v>139</v>
      </c>
      <c r="L96" s="69"/>
      <c r="M96" s="235" t="s">
        <v>23</v>
      </c>
      <c r="N96" s="236" t="s">
        <v>45</v>
      </c>
      <c r="O96" s="44"/>
      <c r="P96" s="237">
        <f>O96*H96</f>
        <v>0</v>
      </c>
      <c r="Q96" s="237">
        <v>0</v>
      </c>
      <c r="R96" s="237">
        <f>Q96*H96</f>
        <v>0</v>
      </c>
      <c r="S96" s="237">
        <v>0</v>
      </c>
      <c r="T96" s="238">
        <f>S96*H96</f>
        <v>0</v>
      </c>
      <c r="AR96" s="21" t="s">
        <v>140</v>
      </c>
      <c r="AT96" s="21" t="s">
        <v>135</v>
      </c>
      <c r="AU96" s="21" t="s">
        <v>83</v>
      </c>
      <c r="AY96" s="21" t="s">
        <v>131</v>
      </c>
      <c r="BE96" s="239">
        <f>IF(N96="základní",J96,0)</f>
        <v>0</v>
      </c>
      <c r="BF96" s="239">
        <f>IF(N96="snížená",J96,0)</f>
        <v>0</v>
      </c>
      <c r="BG96" s="239">
        <f>IF(N96="zákl. přenesená",J96,0)</f>
        <v>0</v>
      </c>
      <c r="BH96" s="239">
        <f>IF(N96="sníž. přenesená",J96,0)</f>
        <v>0</v>
      </c>
      <c r="BI96" s="239">
        <f>IF(N96="nulová",J96,0)</f>
        <v>0</v>
      </c>
      <c r="BJ96" s="21" t="s">
        <v>81</v>
      </c>
      <c r="BK96" s="239">
        <f>ROUND(I96*H96,2)</f>
        <v>0</v>
      </c>
      <c r="BL96" s="21" t="s">
        <v>140</v>
      </c>
      <c r="BM96" s="21" t="s">
        <v>141</v>
      </c>
    </row>
    <row r="97" s="1" customFormat="1" ht="25.5" customHeight="1">
      <c r="B97" s="43"/>
      <c r="C97" s="240" t="s">
        <v>142</v>
      </c>
      <c r="D97" s="240" t="s">
        <v>143</v>
      </c>
      <c r="E97" s="241" t="s">
        <v>144</v>
      </c>
      <c r="F97" s="242" t="s">
        <v>145</v>
      </c>
      <c r="G97" s="243" t="s">
        <v>146</v>
      </c>
      <c r="H97" s="244">
        <v>1</v>
      </c>
      <c r="I97" s="245"/>
      <c r="J97" s="246">
        <f>ROUND(I97*H97,2)</f>
        <v>0</v>
      </c>
      <c r="K97" s="242" t="s">
        <v>23</v>
      </c>
      <c r="L97" s="247"/>
      <c r="M97" s="248" t="s">
        <v>23</v>
      </c>
      <c r="N97" s="249" t="s">
        <v>45</v>
      </c>
      <c r="O97" s="44"/>
      <c r="P97" s="237">
        <f>O97*H97</f>
        <v>0</v>
      </c>
      <c r="Q97" s="237">
        <v>0</v>
      </c>
      <c r="R97" s="237">
        <f>Q97*H97</f>
        <v>0</v>
      </c>
      <c r="S97" s="237">
        <v>0</v>
      </c>
      <c r="T97" s="238">
        <f>S97*H97</f>
        <v>0</v>
      </c>
      <c r="AR97" s="21" t="s">
        <v>147</v>
      </c>
      <c r="AT97" s="21" t="s">
        <v>143</v>
      </c>
      <c r="AU97" s="21" t="s">
        <v>83</v>
      </c>
      <c r="AY97" s="21" t="s">
        <v>131</v>
      </c>
      <c r="BE97" s="239">
        <f>IF(N97="základní",J97,0)</f>
        <v>0</v>
      </c>
      <c r="BF97" s="239">
        <f>IF(N97="snížená",J97,0)</f>
        <v>0</v>
      </c>
      <c r="BG97" s="239">
        <f>IF(N97="zákl. přenesená",J97,0)</f>
        <v>0</v>
      </c>
      <c r="BH97" s="239">
        <f>IF(N97="sníž. přenesená",J97,0)</f>
        <v>0</v>
      </c>
      <c r="BI97" s="239">
        <f>IF(N97="nulová",J97,0)</f>
        <v>0</v>
      </c>
      <c r="BJ97" s="21" t="s">
        <v>81</v>
      </c>
      <c r="BK97" s="239">
        <f>ROUND(I97*H97,2)</f>
        <v>0</v>
      </c>
      <c r="BL97" s="21" t="s">
        <v>140</v>
      </c>
      <c r="BM97" s="21" t="s">
        <v>148</v>
      </c>
    </row>
    <row r="98" s="1" customFormat="1" ht="25.5" customHeight="1">
      <c r="B98" s="43"/>
      <c r="C98" s="240" t="s">
        <v>149</v>
      </c>
      <c r="D98" s="240" t="s">
        <v>143</v>
      </c>
      <c r="E98" s="241" t="s">
        <v>150</v>
      </c>
      <c r="F98" s="242" t="s">
        <v>151</v>
      </c>
      <c r="G98" s="243" t="s">
        <v>146</v>
      </c>
      <c r="H98" s="244">
        <v>1</v>
      </c>
      <c r="I98" s="245"/>
      <c r="J98" s="246">
        <f>ROUND(I98*H98,2)</f>
        <v>0</v>
      </c>
      <c r="K98" s="242" t="s">
        <v>23</v>
      </c>
      <c r="L98" s="247"/>
      <c r="M98" s="248" t="s">
        <v>23</v>
      </c>
      <c r="N98" s="249" t="s">
        <v>45</v>
      </c>
      <c r="O98" s="44"/>
      <c r="P98" s="237">
        <f>O98*H98</f>
        <v>0</v>
      </c>
      <c r="Q98" s="237">
        <v>0</v>
      </c>
      <c r="R98" s="237">
        <f>Q98*H98</f>
        <v>0</v>
      </c>
      <c r="S98" s="237">
        <v>0</v>
      </c>
      <c r="T98" s="238">
        <f>S98*H98</f>
        <v>0</v>
      </c>
      <c r="AR98" s="21" t="s">
        <v>147</v>
      </c>
      <c r="AT98" s="21" t="s">
        <v>143</v>
      </c>
      <c r="AU98" s="21" t="s">
        <v>83</v>
      </c>
      <c r="AY98" s="21" t="s">
        <v>131</v>
      </c>
      <c r="BE98" s="239">
        <f>IF(N98="základní",J98,0)</f>
        <v>0</v>
      </c>
      <c r="BF98" s="239">
        <f>IF(N98="snížená",J98,0)</f>
        <v>0</v>
      </c>
      <c r="BG98" s="239">
        <f>IF(N98="zákl. přenesená",J98,0)</f>
        <v>0</v>
      </c>
      <c r="BH98" s="239">
        <f>IF(N98="sníž. přenesená",J98,0)</f>
        <v>0</v>
      </c>
      <c r="BI98" s="239">
        <f>IF(N98="nulová",J98,0)</f>
        <v>0</v>
      </c>
      <c r="BJ98" s="21" t="s">
        <v>81</v>
      </c>
      <c r="BK98" s="239">
        <f>ROUND(I98*H98,2)</f>
        <v>0</v>
      </c>
      <c r="BL98" s="21" t="s">
        <v>140</v>
      </c>
      <c r="BM98" s="21" t="s">
        <v>152</v>
      </c>
    </row>
    <row r="99" s="1" customFormat="1" ht="38.25" customHeight="1">
      <c r="B99" s="43"/>
      <c r="C99" s="228" t="s">
        <v>153</v>
      </c>
      <c r="D99" s="228" t="s">
        <v>135</v>
      </c>
      <c r="E99" s="229" t="s">
        <v>154</v>
      </c>
      <c r="F99" s="230" t="s">
        <v>155</v>
      </c>
      <c r="G99" s="231" t="s">
        <v>138</v>
      </c>
      <c r="H99" s="232">
        <v>1</v>
      </c>
      <c r="I99" s="233"/>
      <c r="J99" s="234">
        <f>ROUND(I99*H99,2)</f>
        <v>0</v>
      </c>
      <c r="K99" s="230" t="s">
        <v>139</v>
      </c>
      <c r="L99" s="69"/>
      <c r="M99" s="235" t="s">
        <v>23</v>
      </c>
      <c r="N99" s="236" t="s">
        <v>45</v>
      </c>
      <c r="O99" s="44"/>
      <c r="P99" s="237">
        <f>O99*H99</f>
        <v>0</v>
      </c>
      <c r="Q99" s="237">
        <v>0</v>
      </c>
      <c r="R99" s="237">
        <f>Q99*H99</f>
        <v>0</v>
      </c>
      <c r="S99" s="237">
        <v>0</v>
      </c>
      <c r="T99" s="238">
        <f>S99*H99</f>
        <v>0</v>
      </c>
      <c r="AR99" s="21" t="s">
        <v>140</v>
      </c>
      <c r="AT99" s="21" t="s">
        <v>135</v>
      </c>
      <c r="AU99" s="21" t="s">
        <v>83</v>
      </c>
      <c r="AY99" s="21" t="s">
        <v>131</v>
      </c>
      <c r="BE99" s="239">
        <f>IF(N99="základní",J99,0)</f>
        <v>0</v>
      </c>
      <c r="BF99" s="239">
        <f>IF(N99="snížená",J99,0)</f>
        <v>0</v>
      </c>
      <c r="BG99" s="239">
        <f>IF(N99="zákl. přenesená",J99,0)</f>
        <v>0</v>
      </c>
      <c r="BH99" s="239">
        <f>IF(N99="sníž. přenesená",J99,0)</f>
        <v>0</v>
      </c>
      <c r="BI99" s="239">
        <f>IF(N99="nulová",J99,0)</f>
        <v>0</v>
      </c>
      <c r="BJ99" s="21" t="s">
        <v>81</v>
      </c>
      <c r="BK99" s="239">
        <f>ROUND(I99*H99,2)</f>
        <v>0</v>
      </c>
      <c r="BL99" s="21" t="s">
        <v>140</v>
      </c>
      <c r="BM99" s="21" t="s">
        <v>156</v>
      </c>
    </row>
    <row r="100" s="1" customFormat="1">
      <c r="B100" s="43"/>
      <c r="C100" s="71"/>
      <c r="D100" s="250" t="s">
        <v>157</v>
      </c>
      <c r="E100" s="71"/>
      <c r="F100" s="251" t="s">
        <v>158</v>
      </c>
      <c r="G100" s="71"/>
      <c r="H100" s="71"/>
      <c r="I100" s="196"/>
      <c r="J100" s="71"/>
      <c r="K100" s="71"/>
      <c r="L100" s="69"/>
      <c r="M100" s="252"/>
      <c r="N100" s="44"/>
      <c r="O100" s="44"/>
      <c r="P100" s="44"/>
      <c r="Q100" s="44"/>
      <c r="R100" s="44"/>
      <c r="S100" s="44"/>
      <c r="T100" s="92"/>
      <c r="AT100" s="21" t="s">
        <v>157</v>
      </c>
      <c r="AU100" s="21" t="s">
        <v>83</v>
      </c>
    </row>
    <row r="101" s="11" customFormat="1" ht="29.88" customHeight="1">
      <c r="B101" s="212"/>
      <c r="C101" s="213"/>
      <c r="D101" s="214" t="s">
        <v>73</v>
      </c>
      <c r="E101" s="226" t="s">
        <v>159</v>
      </c>
      <c r="F101" s="226" t="s">
        <v>160</v>
      </c>
      <c r="G101" s="213"/>
      <c r="H101" s="213"/>
      <c r="I101" s="216"/>
      <c r="J101" s="227">
        <f>BK101</f>
        <v>0</v>
      </c>
      <c r="K101" s="213"/>
      <c r="L101" s="218"/>
      <c r="M101" s="219"/>
      <c r="N101" s="220"/>
      <c r="O101" s="220"/>
      <c r="P101" s="221">
        <f>SUM(P102:P108)</f>
        <v>0</v>
      </c>
      <c r="Q101" s="220"/>
      <c r="R101" s="221">
        <f>SUM(R102:R108)</f>
        <v>0.0035300000000000002</v>
      </c>
      <c r="S101" s="220"/>
      <c r="T101" s="222">
        <f>SUM(T102:T108)</f>
        <v>0</v>
      </c>
      <c r="AR101" s="223" t="s">
        <v>83</v>
      </c>
      <c r="AT101" s="224" t="s">
        <v>73</v>
      </c>
      <c r="AU101" s="224" t="s">
        <v>81</v>
      </c>
      <c r="AY101" s="223" t="s">
        <v>131</v>
      </c>
      <c r="BK101" s="225">
        <f>SUM(BK102:BK108)</f>
        <v>0</v>
      </c>
    </row>
    <row r="102" s="1" customFormat="1" ht="25.5" customHeight="1">
      <c r="B102" s="43"/>
      <c r="C102" s="228" t="s">
        <v>10</v>
      </c>
      <c r="D102" s="228" t="s">
        <v>135</v>
      </c>
      <c r="E102" s="229" t="s">
        <v>161</v>
      </c>
      <c r="F102" s="230" t="s">
        <v>162</v>
      </c>
      <c r="G102" s="231" t="s">
        <v>138</v>
      </c>
      <c r="H102" s="232">
        <v>2</v>
      </c>
      <c r="I102" s="233"/>
      <c r="J102" s="234">
        <f>ROUND(I102*H102,2)</f>
        <v>0</v>
      </c>
      <c r="K102" s="230" t="s">
        <v>139</v>
      </c>
      <c r="L102" s="69"/>
      <c r="M102" s="235" t="s">
        <v>23</v>
      </c>
      <c r="N102" s="236" t="s">
        <v>45</v>
      </c>
      <c r="O102" s="44"/>
      <c r="P102" s="237">
        <f>O102*H102</f>
        <v>0</v>
      </c>
      <c r="Q102" s="237">
        <v>0</v>
      </c>
      <c r="R102" s="237">
        <f>Q102*H102</f>
        <v>0</v>
      </c>
      <c r="S102" s="237">
        <v>0</v>
      </c>
      <c r="T102" s="238">
        <f>S102*H102</f>
        <v>0</v>
      </c>
      <c r="AR102" s="21" t="s">
        <v>140</v>
      </c>
      <c r="AT102" s="21" t="s">
        <v>135</v>
      </c>
      <c r="AU102" s="21" t="s">
        <v>83</v>
      </c>
      <c r="AY102" s="21" t="s">
        <v>131</v>
      </c>
      <c r="BE102" s="239">
        <f>IF(N102="základní",J102,0)</f>
        <v>0</v>
      </c>
      <c r="BF102" s="239">
        <f>IF(N102="snížená",J102,0)</f>
        <v>0</v>
      </c>
      <c r="BG102" s="239">
        <f>IF(N102="zákl. přenesená",J102,0)</f>
        <v>0</v>
      </c>
      <c r="BH102" s="239">
        <f>IF(N102="sníž. přenesená",J102,0)</f>
        <v>0</v>
      </c>
      <c r="BI102" s="239">
        <f>IF(N102="nulová",J102,0)</f>
        <v>0</v>
      </c>
      <c r="BJ102" s="21" t="s">
        <v>81</v>
      </c>
      <c r="BK102" s="239">
        <f>ROUND(I102*H102,2)</f>
        <v>0</v>
      </c>
      <c r="BL102" s="21" t="s">
        <v>140</v>
      </c>
      <c r="BM102" s="21" t="s">
        <v>163</v>
      </c>
    </row>
    <row r="103" s="1" customFormat="1" ht="25.5" customHeight="1">
      <c r="B103" s="43"/>
      <c r="C103" s="240" t="s">
        <v>140</v>
      </c>
      <c r="D103" s="240" t="s">
        <v>143</v>
      </c>
      <c r="E103" s="241" t="s">
        <v>164</v>
      </c>
      <c r="F103" s="242" t="s">
        <v>165</v>
      </c>
      <c r="G103" s="243" t="s">
        <v>146</v>
      </c>
      <c r="H103" s="244">
        <v>1</v>
      </c>
      <c r="I103" s="245"/>
      <c r="J103" s="246">
        <f>ROUND(I103*H103,2)</f>
        <v>0</v>
      </c>
      <c r="K103" s="242" t="s">
        <v>23</v>
      </c>
      <c r="L103" s="247"/>
      <c r="M103" s="248" t="s">
        <v>23</v>
      </c>
      <c r="N103" s="249" t="s">
        <v>45</v>
      </c>
      <c r="O103" s="44"/>
      <c r="P103" s="237">
        <f>O103*H103</f>
        <v>0</v>
      </c>
      <c r="Q103" s="237">
        <v>0</v>
      </c>
      <c r="R103" s="237">
        <f>Q103*H103</f>
        <v>0</v>
      </c>
      <c r="S103" s="237">
        <v>0</v>
      </c>
      <c r="T103" s="238">
        <f>S103*H103</f>
        <v>0</v>
      </c>
      <c r="AR103" s="21" t="s">
        <v>147</v>
      </c>
      <c r="AT103" s="21" t="s">
        <v>143</v>
      </c>
      <c r="AU103" s="21" t="s">
        <v>83</v>
      </c>
      <c r="AY103" s="21" t="s">
        <v>131</v>
      </c>
      <c r="BE103" s="239">
        <f>IF(N103="základní",J103,0)</f>
        <v>0</v>
      </c>
      <c r="BF103" s="239">
        <f>IF(N103="snížená",J103,0)</f>
        <v>0</v>
      </c>
      <c r="BG103" s="239">
        <f>IF(N103="zákl. přenesená",J103,0)</f>
        <v>0</v>
      </c>
      <c r="BH103" s="239">
        <f>IF(N103="sníž. přenesená",J103,0)</f>
        <v>0</v>
      </c>
      <c r="BI103" s="239">
        <f>IF(N103="nulová",J103,0)</f>
        <v>0</v>
      </c>
      <c r="BJ103" s="21" t="s">
        <v>81</v>
      </c>
      <c r="BK103" s="239">
        <f>ROUND(I103*H103,2)</f>
        <v>0</v>
      </c>
      <c r="BL103" s="21" t="s">
        <v>140</v>
      </c>
      <c r="BM103" s="21" t="s">
        <v>166</v>
      </c>
    </row>
    <row r="104" s="1" customFormat="1" ht="16.5" customHeight="1">
      <c r="B104" s="43"/>
      <c r="C104" s="240" t="s">
        <v>167</v>
      </c>
      <c r="D104" s="240" t="s">
        <v>143</v>
      </c>
      <c r="E104" s="241" t="s">
        <v>168</v>
      </c>
      <c r="F104" s="242" t="s">
        <v>169</v>
      </c>
      <c r="G104" s="243" t="s">
        <v>138</v>
      </c>
      <c r="H104" s="244">
        <v>1</v>
      </c>
      <c r="I104" s="245"/>
      <c r="J104" s="246">
        <f>ROUND(I104*H104,2)</f>
        <v>0</v>
      </c>
      <c r="K104" s="242" t="s">
        <v>23</v>
      </c>
      <c r="L104" s="247"/>
      <c r="M104" s="248" t="s">
        <v>23</v>
      </c>
      <c r="N104" s="249" t="s">
        <v>45</v>
      </c>
      <c r="O104" s="44"/>
      <c r="P104" s="237">
        <f>O104*H104</f>
        <v>0</v>
      </c>
      <c r="Q104" s="237">
        <v>0.0035300000000000002</v>
      </c>
      <c r="R104" s="237">
        <f>Q104*H104</f>
        <v>0.0035300000000000002</v>
      </c>
      <c r="S104" s="237">
        <v>0</v>
      </c>
      <c r="T104" s="238">
        <f>S104*H104</f>
        <v>0</v>
      </c>
      <c r="AR104" s="21" t="s">
        <v>147</v>
      </c>
      <c r="AT104" s="21" t="s">
        <v>143</v>
      </c>
      <c r="AU104" s="21" t="s">
        <v>83</v>
      </c>
      <c r="AY104" s="21" t="s">
        <v>131</v>
      </c>
      <c r="BE104" s="239">
        <f>IF(N104="základní",J104,0)</f>
        <v>0</v>
      </c>
      <c r="BF104" s="239">
        <f>IF(N104="snížená",J104,0)</f>
        <v>0</v>
      </c>
      <c r="BG104" s="239">
        <f>IF(N104="zákl. přenesená",J104,0)</f>
        <v>0</v>
      </c>
      <c r="BH104" s="239">
        <f>IF(N104="sníž. přenesená",J104,0)</f>
        <v>0</v>
      </c>
      <c r="BI104" s="239">
        <f>IF(N104="nulová",J104,0)</f>
        <v>0</v>
      </c>
      <c r="BJ104" s="21" t="s">
        <v>81</v>
      </c>
      <c r="BK104" s="239">
        <f>ROUND(I104*H104,2)</f>
        <v>0</v>
      </c>
      <c r="BL104" s="21" t="s">
        <v>140</v>
      </c>
      <c r="BM104" s="21" t="s">
        <v>170</v>
      </c>
    </row>
    <row r="105" s="1" customFormat="1" ht="25.5" customHeight="1">
      <c r="B105" s="43"/>
      <c r="C105" s="228" t="s">
        <v>171</v>
      </c>
      <c r="D105" s="228" t="s">
        <v>135</v>
      </c>
      <c r="E105" s="229" t="s">
        <v>172</v>
      </c>
      <c r="F105" s="230" t="s">
        <v>173</v>
      </c>
      <c r="G105" s="231" t="s">
        <v>138</v>
      </c>
      <c r="H105" s="232">
        <v>1</v>
      </c>
      <c r="I105" s="233"/>
      <c r="J105" s="234">
        <f>ROUND(I105*H105,2)</f>
        <v>0</v>
      </c>
      <c r="K105" s="230" t="s">
        <v>139</v>
      </c>
      <c r="L105" s="69"/>
      <c r="M105" s="235" t="s">
        <v>23</v>
      </c>
      <c r="N105" s="236" t="s">
        <v>45</v>
      </c>
      <c r="O105" s="44"/>
      <c r="P105" s="237">
        <f>O105*H105</f>
        <v>0</v>
      </c>
      <c r="Q105" s="237">
        <v>0</v>
      </c>
      <c r="R105" s="237">
        <f>Q105*H105</f>
        <v>0</v>
      </c>
      <c r="S105" s="237">
        <v>0</v>
      </c>
      <c r="T105" s="238">
        <f>S105*H105</f>
        <v>0</v>
      </c>
      <c r="AR105" s="21" t="s">
        <v>140</v>
      </c>
      <c r="AT105" s="21" t="s">
        <v>135</v>
      </c>
      <c r="AU105" s="21" t="s">
        <v>83</v>
      </c>
      <c r="AY105" s="21" t="s">
        <v>131</v>
      </c>
      <c r="BE105" s="239">
        <f>IF(N105="základní",J105,0)</f>
        <v>0</v>
      </c>
      <c r="BF105" s="239">
        <f>IF(N105="snížená",J105,0)</f>
        <v>0</v>
      </c>
      <c r="BG105" s="239">
        <f>IF(N105="zákl. přenesená",J105,0)</f>
        <v>0</v>
      </c>
      <c r="BH105" s="239">
        <f>IF(N105="sníž. přenesená",J105,0)</f>
        <v>0</v>
      </c>
      <c r="BI105" s="239">
        <f>IF(N105="nulová",J105,0)</f>
        <v>0</v>
      </c>
      <c r="BJ105" s="21" t="s">
        <v>81</v>
      </c>
      <c r="BK105" s="239">
        <f>ROUND(I105*H105,2)</f>
        <v>0</v>
      </c>
      <c r="BL105" s="21" t="s">
        <v>140</v>
      </c>
      <c r="BM105" s="21" t="s">
        <v>174</v>
      </c>
    </row>
    <row r="106" s="1" customFormat="1" ht="16.5" customHeight="1">
      <c r="B106" s="43"/>
      <c r="C106" s="240" t="s">
        <v>175</v>
      </c>
      <c r="D106" s="240" t="s">
        <v>143</v>
      </c>
      <c r="E106" s="241" t="s">
        <v>176</v>
      </c>
      <c r="F106" s="242" t="s">
        <v>177</v>
      </c>
      <c r="G106" s="243" t="s">
        <v>146</v>
      </c>
      <c r="H106" s="244">
        <v>1</v>
      </c>
      <c r="I106" s="245"/>
      <c r="J106" s="246">
        <f>ROUND(I106*H106,2)</f>
        <v>0</v>
      </c>
      <c r="K106" s="242" t="s">
        <v>23</v>
      </c>
      <c r="L106" s="247"/>
      <c r="M106" s="248" t="s">
        <v>23</v>
      </c>
      <c r="N106" s="249" t="s">
        <v>45</v>
      </c>
      <c r="O106" s="44"/>
      <c r="P106" s="237">
        <f>O106*H106</f>
        <v>0</v>
      </c>
      <c r="Q106" s="237">
        <v>0</v>
      </c>
      <c r="R106" s="237">
        <f>Q106*H106</f>
        <v>0</v>
      </c>
      <c r="S106" s="237">
        <v>0</v>
      </c>
      <c r="T106" s="238">
        <f>S106*H106</f>
        <v>0</v>
      </c>
      <c r="AR106" s="21" t="s">
        <v>147</v>
      </c>
      <c r="AT106" s="21" t="s">
        <v>143</v>
      </c>
      <c r="AU106" s="21" t="s">
        <v>83</v>
      </c>
      <c r="AY106" s="21" t="s">
        <v>131</v>
      </c>
      <c r="BE106" s="239">
        <f>IF(N106="základní",J106,0)</f>
        <v>0</v>
      </c>
      <c r="BF106" s="239">
        <f>IF(N106="snížená",J106,0)</f>
        <v>0</v>
      </c>
      <c r="BG106" s="239">
        <f>IF(N106="zákl. přenesená",J106,0)</f>
        <v>0</v>
      </c>
      <c r="BH106" s="239">
        <f>IF(N106="sníž. přenesená",J106,0)</f>
        <v>0</v>
      </c>
      <c r="BI106" s="239">
        <f>IF(N106="nulová",J106,0)</f>
        <v>0</v>
      </c>
      <c r="BJ106" s="21" t="s">
        <v>81</v>
      </c>
      <c r="BK106" s="239">
        <f>ROUND(I106*H106,2)</f>
        <v>0</v>
      </c>
      <c r="BL106" s="21" t="s">
        <v>140</v>
      </c>
      <c r="BM106" s="21" t="s">
        <v>178</v>
      </c>
    </row>
    <row r="107" s="1" customFormat="1" ht="38.25" customHeight="1">
      <c r="B107" s="43"/>
      <c r="C107" s="228" t="s">
        <v>9</v>
      </c>
      <c r="D107" s="228" t="s">
        <v>135</v>
      </c>
      <c r="E107" s="229" t="s">
        <v>179</v>
      </c>
      <c r="F107" s="230" t="s">
        <v>180</v>
      </c>
      <c r="G107" s="231" t="s">
        <v>181</v>
      </c>
      <c r="H107" s="232">
        <v>0.14999999999999999</v>
      </c>
      <c r="I107" s="233"/>
      <c r="J107" s="234">
        <f>ROUND(I107*H107,2)</f>
        <v>0</v>
      </c>
      <c r="K107" s="230" t="s">
        <v>139</v>
      </c>
      <c r="L107" s="69"/>
      <c r="M107" s="235" t="s">
        <v>23</v>
      </c>
      <c r="N107" s="236" t="s">
        <v>45</v>
      </c>
      <c r="O107" s="44"/>
      <c r="P107" s="237">
        <f>O107*H107</f>
        <v>0</v>
      </c>
      <c r="Q107" s="237">
        <v>0</v>
      </c>
      <c r="R107" s="237">
        <f>Q107*H107</f>
        <v>0</v>
      </c>
      <c r="S107" s="237">
        <v>0</v>
      </c>
      <c r="T107" s="238">
        <f>S107*H107</f>
        <v>0</v>
      </c>
      <c r="AR107" s="21" t="s">
        <v>140</v>
      </c>
      <c r="AT107" s="21" t="s">
        <v>135</v>
      </c>
      <c r="AU107" s="21" t="s">
        <v>83</v>
      </c>
      <c r="AY107" s="21" t="s">
        <v>131</v>
      </c>
      <c r="BE107" s="239">
        <f>IF(N107="základní",J107,0)</f>
        <v>0</v>
      </c>
      <c r="BF107" s="239">
        <f>IF(N107="snížená",J107,0)</f>
        <v>0</v>
      </c>
      <c r="BG107" s="239">
        <f>IF(N107="zákl. přenesená",J107,0)</f>
        <v>0</v>
      </c>
      <c r="BH107" s="239">
        <f>IF(N107="sníž. přenesená",J107,0)</f>
        <v>0</v>
      </c>
      <c r="BI107" s="239">
        <f>IF(N107="nulová",J107,0)</f>
        <v>0</v>
      </c>
      <c r="BJ107" s="21" t="s">
        <v>81</v>
      </c>
      <c r="BK107" s="239">
        <f>ROUND(I107*H107,2)</f>
        <v>0</v>
      </c>
      <c r="BL107" s="21" t="s">
        <v>140</v>
      </c>
      <c r="BM107" s="21" t="s">
        <v>182</v>
      </c>
    </row>
    <row r="108" s="1" customFormat="1" ht="25.5" customHeight="1">
      <c r="B108" s="43"/>
      <c r="C108" s="240" t="s">
        <v>183</v>
      </c>
      <c r="D108" s="240" t="s">
        <v>143</v>
      </c>
      <c r="E108" s="241" t="s">
        <v>184</v>
      </c>
      <c r="F108" s="242" t="s">
        <v>185</v>
      </c>
      <c r="G108" s="243" t="s">
        <v>146</v>
      </c>
      <c r="H108" s="244">
        <v>3</v>
      </c>
      <c r="I108" s="245"/>
      <c r="J108" s="246">
        <f>ROUND(I108*H108,2)</f>
        <v>0</v>
      </c>
      <c r="K108" s="242" t="s">
        <v>23</v>
      </c>
      <c r="L108" s="247"/>
      <c r="M108" s="248" t="s">
        <v>23</v>
      </c>
      <c r="N108" s="249" t="s">
        <v>45</v>
      </c>
      <c r="O108" s="44"/>
      <c r="P108" s="237">
        <f>O108*H108</f>
        <v>0</v>
      </c>
      <c r="Q108" s="237">
        <v>0</v>
      </c>
      <c r="R108" s="237">
        <f>Q108*H108</f>
        <v>0</v>
      </c>
      <c r="S108" s="237">
        <v>0</v>
      </c>
      <c r="T108" s="238">
        <f>S108*H108</f>
        <v>0</v>
      </c>
      <c r="AR108" s="21" t="s">
        <v>147</v>
      </c>
      <c r="AT108" s="21" t="s">
        <v>143</v>
      </c>
      <c r="AU108" s="21" t="s">
        <v>83</v>
      </c>
      <c r="AY108" s="21" t="s">
        <v>131</v>
      </c>
      <c r="BE108" s="239">
        <f>IF(N108="základní",J108,0)</f>
        <v>0</v>
      </c>
      <c r="BF108" s="239">
        <f>IF(N108="snížená",J108,0)</f>
        <v>0</v>
      </c>
      <c r="BG108" s="239">
        <f>IF(N108="zákl. přenesená",J108,0)</f>
        <v>0</v>
      </c>
      <c r="BH108" s="239">
        <f>IF(N108="sníž. přenesená",J108,0)</f>
        <v>0</v>
      </c>
      <c r="BI108" s="239">
        <f>IF(N108="nulová",J108,0)</f>
        <v>0</v>
      </c>
      <c r="BJ108" s="21" t="s">
        <v>81</v>
      </c>
      <c r="BK108" s="239">
        <f>ROUND(I108*H108,2)</f>
        <v>0</v>
      </c>
      <c r="BL108" s="21" t="s">
        <v>140</v>
      </c>
      <c r="BM108" s="21" t="s">
        <v>186</v>
      </c>
    </row>
    <row r="109" s="11" customFormat="1" ht="29.88" customHeight="1">
      <c r="B109" s="212"/>
      <c r="C109" s="213"/>
      <c r="D109" s="214" t="s">
        <v>73</v>
      </c>
      <c r="E109" s="226" t="s">
        <v>187</v>
      </c>
      <c r="F109" s="226" t="s">
        <v>188</v>
      </c>
      <c r="G109" s="213"/>
      <c r="H109" s="213"/>
      <c r="I109" s="216"/>
      <c r="J109" s="227">
        <f>BK109</f>
        <v>0</v>
      </c>
      <c r="K109" s="213"/>
      <c r="L109" s="218"/>
      <c r="M109" s="219"/>
      <c r="N109" s="220"/>
      <c r="O109" s="220"/>
      <c r="P109" s="221">
        <f>SUM(P110:P117)</f>
        <v>0</v>
      </c>
      <c r="Q109" s="220"/>
      <c r="R109" s="221">
        <f>SUM(R110:R117)</f>
        <v>0.00046000000000000001</v>
      </c>
      <c r="S109" s="220"/>
      <c r="T109" s="222">
        <f>SUM(T110:T117)</f>
        <v>0</v>
      </c>
      <c r="AR109" s="223" t="s">
        <v>83</v>
      </c>
      <c r="AT109" s="224" t="s">
        <v>73</v>
      </c>
      <c r="AU109" s="224" t="s">
        <v>81</v>
      </c>
      <c r="AY109" s="223" t="s">
        <v>131</v>
      </c>
      <c r="BK109" s="225">
        <f>SUM(BK110:BK117)</f>
        <v>0</v>
      </c>
    </row>
    <row r="110" s="1" customFormat="1" ht="38.25" customHeight="1">
      <c r="B110" s="43"/>
      <c r="C110" s="228" t="s">
        <v>189</v>
      </c>
      <c r="D110" s="228" t="s">
        <v>135</v>
      </c>
      <c r="E110" s="229" t="s">
        <v>190</v>
      </c>
      <c r="F110" s="230" t="s">
        <v>191</v>
      </c>
      <c r="G110" s="231" t="s">
        <v>138</v>
      </c>
      <c r="H110" s="232">
        <v>10</v>
      </c>
      <c r="I110" s="233"/>
      <c r="J110" s="234">
        <f>ROUND(I110*H110,2)</f>
        <v>0</v>
      </c>
      <c r="K110" s="230" t="s">
        <v>139</v>
      </c>
      <c r="L110" s="69"/>
      <c r="M110" s="235" t="s">
        <v>23</v>
      </c>
      <c r="N110" s="236" t="s">
        <v>45</v>
      </c>
      <c r="O110" s="44"/>
      <c r="P110" s="237">
        <f>O110*H110</f>
        <v>0</v>
      </c>
      <c r="Q110" s="237">
        <v>0</v>
      </c>
      <c r="R110" s="237">
        <f>Q110*H110</f>
        <v>0</v>
      </c>
      <c r="S110" s="237">
        <v>0</v>
      </c>
      <c r="T110" s="238">
        <f>S110*H110</f>
        <v>0</v>
      </c>
      <c r="AR110" s="21" t="s">
        <v>140</v>
      </c>
      <c r="AT110" s="21" t="s">
        <v>135</v>
      </c>
      <c r="AU110" s="21" t="s">
        <v>83</v>
      </c>
      <c r="AY110" s="21" t="s">
        <v>131</v>
      </c>
      <c r="BE110" s="239">
        <f>IF(N110="základní",J110,0)</f>
        <v>0</v>
      </c>
      <c r="BF110" s="239">
        <f>IF(N110="snížená",J110,0)</f>
        <v>0</v>
      </c>
      <c r="BG110" s="239">
        <f>IF(N110="zákl. přenesená",J110,0)</f>
        <v>0</v>
      </c>
      <c r="BH110" s="239">
        <f>IF(N110="sníž. přenesená",J110,0)</f>
        <v>0</v>
      </c>
      <c r="BI110" s="239">
        <f>IF(N110="nulová",J110,0)</f>
        <v>0</v>
      </c>
      <c r="BJ110" s="21" t="s">
        <v>81</v>
      </c>
      <c r="BK110" s="239">
        <f>ROUND(I110*H110,2)</f>
        <v>0</v>
      </c>
      <c r="BL110" s="21" t="s">
        <v>140</v>
      </c>
      <c r="BM110" s="21" t="s">
        <v>192</v>
      </c>
    </row>
    <row r="111" s="1" customFormat="1" ht="16.5" customHeight="1">
      <c r="B111" s="43"/>
      <c r="C111" s="240" t="s">
        <v>193</v>
      </c>
      <c r="D111" s="240" t="s">
        <v>143</v>
      </c>
      <c r="E111" s="241" t="s">
        <v>194</v>
      </c>
      <c r="F111" s="242" t="s">
        <v>195</v>
      </c>
      <c r="G111" s="243" t="s">
        <v>146</v>
      </c>
      <c r="H111" s="244">
        <v>10</v>
      </c>
      <c r="I111" s="245"/>
      <c r="J111" s="246">
        <f>ROUND(I111*H111,2)</f>
        <v>0</v>
      </c>
      <c r="K111" s="242" t="s">
        <v>23</v>
      </c>
      <c r="L111" s="247"/>
      <c r="M111" s="248" t="s">
        <v>23</v>
      </c>
      <c r="N111" s="249" t="s">
        <v>45</v>
      </c>
      <c r="O111" s="44"/>
      <c r="P111" s="237">
        <f>O111*H111</f>
        <v>0</v>
      </c>
      <c r="Q111" s="237">
        <v>0</v>
      </c>
      <c r="R111" s="237">
        <f>Q111*H111</f>
        <v>0</v>
      </c>
      <c r="S111" s="237">
        <v>0</v>
      </c>
      <c r="T111" s="238">
        <f>S111*H111</f>
        <v>0</v>
      </c>
      <c r="AR111" s="21" t="s">
        <v>147</v>
      </c>
      <c r="AT111" s="21" t="s">
        <v>143</v>
      </c>
      <c r="AU111" s="21" t="s">
        <v>83</v>
      </c>
      <c r="AY111" s="21" t="s">
        <v>131</v>
      </c>
      <c r="BE111" s="239">
        <f>IF(N111="základní",J111,0)</f>
        <v>0</v>
      </c>
      <c r="BF111" s="239">
        <f>IF(N111="snížená",J111,0)</f>
        <v>0</v>
      </c>
      <c r="BG111" s="239">
        <f>IF(N111="zákl. přenesená",J111,0)</f>
        <v>0</v>
      </c>
      <c r="BH111" s="239">
        <f>IF(N111="sníž. přenesená",J111,0)</f>
        <v>0</v>
      </c>
      <c r="BI111" s="239">
        <f>IF(N111="nulová",J111,0)</f>
        <v>0</v>
      </c>
      <c r="BJ111" s="21" t="s">
        <v>81</v>
      </c>
      <c r="BK111" s="239">
        <f>ROUND(I111*H111,2)</f>
        <v>0</v>
      </c>
      <c r="BL111" s="21" t="s">
        <v>140</v>
      </c>
      <c r="BM111" s="21" t="s">
        <v>196</v>
      </c>
    </row>
    <row r="112" s="1" customFormat="1" ht="38.25" customHeight="1">
      <c r="B112" s="43"/>
      <c r="C112" s="228" t="s">
        <v>197</v>
      </c>
      <c r="D112" s="228" t="s">
        <v>135</v>
      </c>
      <c r="E112" s="229" t="s">
        <v>198</v>
      </c>
      <c r="F112" s="230" t="s">
        <v>199</v>
      </c>
      <c r="G112" s="231" t="s">
        <v>138</v>
      </c>
      <c r="H112" s="232">
        <v>2</v>
      </c>
      <c r="I112" s="233"/>
      <c r="J112" s="234">
        <f>ROUND(I112*H112,2)</f>
        <v>0</v>
      </c>
      <c r="K112" s="230" t="s">
        <v>139</v>
      </c>
      <c r="L112" s="69"/>
      <c r="M112" s="235" t="s">
        <v>23</v>
      </c>
      <c r="N112" s="236" t="s">
        <v>45</v>
      </c>
      <c r="O112" s="44"/>
      <c r="P112" s="237">
        <f>O112*H112</f>
        <v>0</v>
      </c>
      <c r="Q112" s="237">
        <v>0</v>
      </c>
      <c r="R112" s="237">
        <f>Q112*H112</f>
        <v>0</v>
      </c>
      <c r="S112" s="237">
        <v>0</v>
      </c>
      <c r="T112" s="238">
        <f>S112*H112</f>
        <v>0</v>
      </c>
      <c r="AR112" s="21" t="s">
        <v>140</v>
      </c>
      <c r="AT112" s="21" t="s">
        <v>135</v>
      </c>
      <c r="AU112" s="21" t="s">
        <v>83</v>
      </c>
      <c r="AY112" s="21" t="s">
        <v>131</v>
      </c>
      <c r="BE112" s="239">
        <f>IF(N112="základní",J112,0)</f>
        <v>0</v>
      </c>
      <c r="BF112" s="239">
        <f>IF(N112="snížená",J112,0)</f>
        <v>0</v>
      </c>
      <c r="BG112" s="239">
        <f>IF(N112="zákl. přenesená",J112,0)</f>
        <v>0</v>
      </c>
      <c r="BH112" s="239">
        <f>IF(N112="sníž. přenesená",J112,0)</f>
        <v>0</v>
      </c>
      <c r="BI112" s="239">
        <f>IF(N112="nulová",J112,0)</f>
        <v>0</v>
      </c>
      <c r="BJ112" s="21" t="s">
        <v>81</v>
      </c>
      <c r="BK112" s="239">
        <f>ROUND(I112*H112,2)</f>
        <v>0</v>
      </c>
      <c r="BL112" s="21" t="s">
        <v>140</v>
      </c>
      <c r="BM112" s="21" t="s">
        <v>200</v>
      </c>
    </row>
    <row r="113" s="1" customFormat="1" ht="25.5" customHeight="1">
      <c r="B113" s="43"/>
      <c r="C113" s="240" t="s">
        <v>201</v>
      </c>
      <c r="D113" s="240" t="s">
        <v>143</v>
      </c>
      <c r="E113" s="241" t="s">
        <v>202</v>
      </c>
      <c r="F113" s="242" t="s">
        <v>203</v>
      </c>
      <c r="G113" s="243" t="s">
        <v>138</v>
      </c>
      <c r="H113" s="244">
        <v>2</v>
      </c>
      <c r="I113" s="245"/>
      <c r="J113" s="246">
        <f>ROUND(I113*H113,2)</f>
        <v>0</v>
      </c>
      <c r="K113" s="242" t="s">
        <v>23</v>
      </c>
      <c r="L113" s="247"/>
      <c r="M113" s="248" t="s">
        <v>23</v>
      </c>
      <c r="N113" s="249" t="s">
        <v>45</v>
      </c>
      <c r="O113" s="44"/>
      <c r="P113" s="237">
        <f>O113*H113</f>
        <v>0</v>
      </c>
      <c r="Q113" s="237">
        <v>0.00023000000000000001</v>
      </c>
      <c r="R113" s="237">
        <f>Q113*H113</f>
        <v>0.00046000000000000001</v>
      </c>
      <c r="S113" s="237">
        <v>0</v>
      </c>
      <c r="T113" s="238">
        <f>S113*H113</f>
        <v>0</v>
      </c>
      <c r="AR113" s="21" t="s">
        <v>147</v>
      </c>
      <c r="AT113" s="21" t="s">
        <v>143</v>
      </c>
      <c r="AU113" s="21" t="s">
        <v>83</v>
      </c>
      <c r="AY113" s="21" t="s">
        <v>131</v>
      </c>
      <c r="BE113" s="239">
        <f>IF(N113="základní",J113,0)</f>
        <v>0</v>
      </c>
      <c r="BF113" s="239">
        <f>IF(N113="snížená",J113,0)</f>
        <v>0</v>
      </c>
      <c r="BG113" s="239">
        <f>IF(N113="zákl. přenesená",J113,0)</f>
        <v>0</v>
      </c>
      <c r="BH113" s="239">
        <f>IF(N113="sníž. přenesená",J113,0)</f>
        <v>0</v>
      </c>
      <c r="BI113" s="239">
        <f>IF(N113="nulová",J113,0)</f>
        <v>0</v>
      </c>
      <c r="BJ113" s="21" t="s">
        <v>81</v>
      </c>
      <c r="BK113" s="239">
        <f>ROUND(I113*H113,2)</f>
        <v>0</v>
      </c>
      <c r="BL113" s="21" t="s">
        <v>140</v>
      </c>
      <c r="BM113" s="21" t="s">
        <v>204</v>
      </c>
    </row>
    <row r="114" s="1" customFormat="1" ht="38.25" customHeight="1">
      <c r="B114" s="43"/>
      <c r="C114" s="228" t="s">
        <v>205</v>
      </c>
      <c r="D114" s="228" t="s">
        <v>135</v>
      </c>
      <c r="E114" s="229" t="s">
        <v>206</v>
      </c>
      <c r="F114" s="230" t="s">
        <v>207</v>
      </c>
      <c r="G114" s="231" t="s">
        <v>138</v>
      </c>
      <c r="H114" s="232">
        <v>19</v>
      </c>
      <c r="I114" s="233"/>
      <c r="J114" s="234">
        <f>ROUND(I114*H114,2)</f>
        <v>0</v>
      </c>
      <c r="K114" s="230" t="s">
        <v>139</v>
      </c>
      <c r="L114" s="69"/>
      <c r="M114" s="235" t="s">
        <v>23</v>
      </c>
      <c r="N114" s="236" t="s">
        <v>45</v>
      </c>
      <c r="O114" s="44"/>
      <c r="P114" s="237">
        <f>O114*H114</f>
        <v>0</v>
      </c>
      <c r="Q114" s="237">
        <v>0</v>
      </c>
      <c r="R114" s="237">
        <f>Q114*H114</f>
        <v>0</v>
      </c>
      <c r="S114" s="237">
        <v>0</v>
      </c>
      <c r="T114" s="238">
        <f>S114*H114</f>
        <v>0</v>
      </c>
      <c r="AR114" s="21" t="s">
        <v>140</v>
      </c>
      <c r="AT114" s="21" t="s">
        <v>135</v>
      </c>
      <c r="AU114" s="21" t="s">
        <v>83</v>
      </c>
      <c r="AY114" s="21" t="s">
        <v>131</v>
      </c>
      <c r="BE114" s="239">
        <f>IF(N114="základní",J114,0)</f>
        <v>0</v>
      </c>
      <c r="BF114" s="239">
        <f>IF(N114="snížená",J114,0)</f>
        <v>0</v>
      </c>
      <c r="BG114" s="239">
        <f>IF(N114="zákl. přenesená",J114,0)</f>
        <v>0</v>
      </c>
      <c r="BH114" s="239">
        <f>IF(N114="sníž. přenesená",J114,0)</f>
        <v>0</v>
      </c>
      <c r="BI114" s="239">
        <f>IF(N114="nulová",J114,0)</f>
        <v>0</v>
      </c>
      <c r="BJ114" s="21" t="s">
        <v>81</v>
      </c>
      <c r="BK114" s="239">
        <f>ROUND(I114*H114,2)</f>
        <v>0</v>
      </c>
      <c r="BL114" s="21" t="s">
        <v>140</v>
      </c>
      <c r="BM114" s="21" t="s">
        <v>208</v>
      </c>
    </row>
    <row r="115" s="1" customFormat="1" ht="16.5" customHeight="1">
      <c r="B115" s="43"/>
      <c r="C115" s="240" t="s">
        <v>147</v>
      </c>
      <c r="D115" s="240" t="s">
        <v>143</v>
      </c>
      <c r="E115" s="241" t="s">
        <v>209</v>
      </c>
      <c r="F115" s="242" t="s">
        <v>210</v>
      </c>
      <c r="G115" s="243" t="s">
        <v>146</v>
      </c>
      <c r="H115" s="244">
        <v>19</v>
      </c>
      <c r="I115" s="245"/>
      <c r="J115" s="246">
        <f>ROUND(I115*H115,2)</f>
        <v>0</v>
      </c>
      <c r="K115" s="242" t="s">
        <v>23</v>
      </c>
      <c r="L115" s="247"/>
      <c r="M115" s="248" t="s">
        <v>23</v>
      </c>
      <c r="N115" s="249" t="s">
        <v>45</v>
      </c>
      <c r="O115" s="44"/>
      <c r="P115" s="237">
        <f>O115*H115</f>
        <v>0</v>
      </c>
      <c r="Q115" s="237">
        <v>0</v>
      </c>
      <c r="R115" s="237">
        <f>Q115*H115</f>
        <v>0</v>
      </c>
      <c r="S115" s="237">
        <v>0</v>
      </c>
      <c r="T115" s="238">
        <f>S115*H115</f>
        <v>0</v>
      </c>
      <c r="AR115" s="21" t="s">
        <v>147</v>
      </c>
      <c r="AT115" s="21" t="s">
        <v>143</v>
      </c>
      <c r="AU115" s="21" t="s">
        <v>83</v>
      </c>
      <c r="AY115" s="21" t="s">
        <v>131</v>
      </c>
      <c r="BE115" s="239">
        <f>IF(N115="základní",J115,0)</f>
        <v>0</v>
      </c>
      <c r="BF115" s="239">
        <f>IF(N115="snížená",J115,0)</f>
        <v>0</v>
      </c>
      <c r="BG115" s="239">
        <f>IF(N115="zákl. přenesená",J115,0)</f>
        <v>0</v>
      </c>
      <c r="BH115" s="239">
        <f>IF(N115="sníž. přenesená",J115,0)</f>
        <v>0</v>
      </c>
      <c r="BI115" s="239">
        <f>IF(N115="nulová",J115,0)</f>
        <v>0</v>
      </c>
      <c r="BJ115" s="21" t="s">
        <v>81</v>
      </c>
      <c r="BK115" s="239">
        <f>ROUND(I115*H115,2)</f>
        <v>0</v>
      </c>
      <c r="BL115" s="21" t="s">
        <v>140</v>
      </c>
      <c r="BM115" s="21" t="s">
        <v>211</v>
      </c>
    </row>
    <row r="116" s="1" customFormat="1" ht="38.25" customHeight="1">
      <c r="B116" s="43"/>
      <c r="C116" s="228" t="s">
        <v>212</v>
      </c>
      <c r="D116" s="228" t="s">
        <v>135</v>
      </c>
      <c r="E116" s="229" t="s">
        <v>213</v>
      </c>
      <c r="F116" s="230" t="s">
        <v>214</v>
      </c>
      <c r="G116" s="231" t="s">
        <v>138</v>
      </c>
      <c r="H116" s="232">
        <v>1</v>
      </c>
      <c r="I116" s="233"/>
      <c r="J116" s="234">
        <f>ROUND(I116*H116,2)</f>
        <v>0</v>
      </c>
      <c r="K116" s="230" t="s">
        <v>139</v>
      </c>
      <c r="L116" s="69"/>
      <c r="M116" s="235" t="s">
        <v>23</v>
      </c>
      <c r="N116" s="236" t="s">
        <v>45</v>
      </c>
      <c r="O116" s="44"/>
      <c r="P116" s="237">
        <f>O116*H116</f>
        <v>0</v>
      </c>
      <c r="Q116" s="237">
        <v>0</v>
      </c>
      <c r="R116" s="237">
        <f>Q116*H116</f>
        <v>0</v>
      </c>
      <c r="S116" s="237">
        <v>0</v>
      </c>
      <c r="T116" s="238">
        <f>S116*H116</f>
        <v>0</v>
      </c>
      <c r="AR116" s="21" t="s">
        <v>140</v>
      </c>
      <c r="AT116" s="21" t="s">
        <v>135</v>
      </c>
      <c r="AU116" s="21" t="s">
        <v>83</v>
      </c>
      <c r="AY116" s="21" t="s">
        <v>131</v>
      </c>
      <c r="BE116" s="239">
        <f>IF(N116="základní",J116,0)</f>
        <v>0</v>
      </c>
      <c r="BF116" s="239">
        <f>IF(N116="snížená",J116,0)</f>
        <v>0</v>
      </c>
      <c r="BG116" s="239">
        <f>IF(N116="zákl. přenesená",J116,0)</f>
        <v>0</v>
      </c>
      <c r="BH116" s="239">
        <f>IF(N116="sníž. přenesená",J116,0)</f>
        <v>0</v>
      </c>
      <c r="BI116" s="239">
        <f>IF(N116="nulová",J116,0)</f>
        <v>0</v>
      </c>
      <c r="BJ116" s="21" t="s">
        <v>81</v>
      </c>
      <c r="BK116" s="239">
        <f>ROUND(I116*H116,2)</f>
        <v>0</v>
      </c>
      <c r="BL116" s="21" t="s">
        <v>140</v>
      </c>
      <c r="BM116" s="21" t="s">
        <v>215</v>
      </c>
    </row>
    <row r="117" s="1" customFormat="1" ht="16.5" customHeight="1">
      <c r="B117" s="43"/>
      <c r="C117" s="240" t="s">
        <v>216</v>
      </c>
      <c r="D117" s="240" t="s">
        <v>143</v>
      </c>
      <c r="E117" s="241" t="s">
        <v>217</v>
      </c>
      <c r="F117" s="242" t="s">
        <v>218</v>
      </c>
      <c r="G117" s="243" t="s">
        <v>146</v>
      </c>
      <c r="H117" s="244">
        <v>1</v>
      </c>
      <c r="I117" s="245"/>
      <c r="J117" s="246">
        <f>ROUND(I117*H117,2)</f>
        <v>0</v>
      </c>
      <c r="K117" s="242" t="s">
        <v>23</v>
      </c>
      <c r="L117" s="247"/>
      <c r="M117" s="248" t="s">
        <v>23</v>
      </c>
      <c r="N117" s="249" t="s">
        <v>45</v>
      </c>
      <c r="O117" s="44"/>
      <c r="P117" s="237">
        <f>O117*H117</f>
        <v>0</v>
      </c>
      <c r="Q117" s="237">
        <v>0</v>
      </c>
      <c r="R117" s="237">
        <f>Q117*H117</f>
        <v>0</v>
      </c>
      <c r="S117" s="237">
        <v>0</v>
      </c>
      <c r="T117" s="238">
        <f>S117*H117</f>
        <v>0</v>
      </c>
      <c r="AR117" s="21" t="s">
        <v>147</v>
      </c>
      <c r="AT117" s="21" t="s">
        <v>143</v>
      </c>
      <c r="AU117" s="21" t="s">
        <v>83</v>
      </c>
      <c r="AY117" s="21" t="s">
        <v>131</v>
      </c>
      <c r="BE117" s="239">
        <f>IF(N117="základní",J117,0)</f>
        <v>0</v>
      </c>
      <c r="BF117" s="239">
        <f>IF(N117="snížená",J117,0)</f>
        <v>0</v>
      </c>
      <c r="BG117" s="239">
        <f>IF(N117="zákl. přenesená",J117,0)</f>
        <v>0</v>
      </c>
      <c r="BH117" s="239">
        <f>IF(N117="sníž. přenesená",J117,0)</f>
        <v>0</v>
      </c>
      <c r="BI117" s="239">
        <f>IF(N117="nulová",J117,0)</f>
        <v>0</v>
      </c>
      <c r="BJ117" s="21" t="s">
        <v>81</v>
      </c>
      <c r="BK117" s="239">
        <f>ROUND(I117*H117,2)</f>
        <v>0</v>
      </c>
      <c r="BL117" s="21" t="s">
        <v>140</v>
      </c>
      <c r="BM117" s="21" t="s">
        <v>219</v>
      </c>
    </row>
    <row r="118" s="11" customFormat="1" ht="29.88" customHeight="1">
      <c r="B118" s="212"/>
      <c r="C118" s="213"/>
      <c r="D118" s="214" t="s">
        <v>73</v>
      </c>
      <c r="E118" s="226" t="s">
        <v>220</v>
      </c>
      <c r="F118" s="226" t="s">
        <v>221</v>
      </c>
      <c r="G118" s="213"/>
      <c r="H118" s="213"/>
      <c r="I118" s="216"/>
      <c r="J118" s="227">
        <f>BK118</f>
        <v>0</v>
      </c>
      <c r="K118" s="213"/>
      <c r="L118" s="218"/>
      <c r="M118" s="219"/>
      <c r="N118" s="220"/>
      <c r="O118" s="220"/>
      <c r="P118" s="221">
        <f>SUM(P119:P134)</f>
        <v>0</v>
      </c>
      <c r="Q118" s="220"/>
      <c r="R118" s="221">
        <f>SUM(R119:R134)</f>
        <v>0</v>
      </c>
      <c r="S118" s="220"/>
      <c r="T118" s="222">
        <f>SUM(T119:T134)</f>
        <v>0</v>
      </c>
      <c r="AR118" s="223" t="s">
        <v>83</v>
      </c>
      <c r="AT118" s="224" t="s">
        <v>73</v>
      </c>
      <c r="AU118" s="224" t="s">
        <v>81</v>
      </c>
      <c r="AY118" s="223" t="s">
        <v>131</v>
      </c>
      <c r="BK118" s="225">
        <f>SUM(BK119:BK134)</f>
        <v>0</v>
      </c>
    </row>
    <row r="119" s="1" customFormat="1" ht="38.25" customHeight="1">
      <c r="B119" s="43"/>
      <c r="C119" s="228" t="s">
        <v>222</v>
      </c>
      <c r="D119" s="228" t="s">
        <v>135</v>
      </c>
      <c r="E119" s="229" t="s">
        <v>223</v>
      </c>
      <c r="F119" s="230" t="s">
        <v>224</v>
      </c>
      <c r="G119" s="231" t="s">
        <v>225</v>
      </c>
      <c r="H119" s="232">
        <v>75</v>
      </c>
      <c r="I119" s="233"/>
      <c r="J119" s="234">
        <f>ROUND(I119*H119,2)</f>
        <v>0</v>
      </c>
      <c r="K119" s="230" t="s">
        <v>139</v>
      </c>
      <c r="L119" s="69"/>
      <c r="M119" s="235" t="s">
        <v>23</v>
      </c>
      <c r="N119" s="236" t="s">
        <v>45</v>
      </c>
      <c r="O119" s="44"/>
      <c r="P119" s="237">
        <f>O119*H119</f>
        <v>0</v>
      </c>
      <c r="Q119" s="237">
        <v>0</v>
      </c>
      <c r="R119" s="237">
        <f>Q119*H119</f>
        <v>0</v>
      </c>
      <c r="S119" s="237">
        <v>0</v>
      </c>
      <c r="T119" s="238">
        <f>S119*H119</f>
        <v>0</v>
      </c>
      <c r="AR119" s="21" t="s">
        <v>140</v>
      </c>
      <c r="AT119" s="21" t="s">
        <v>135</v>
      </c>
      <c r="AU119" s="21" t="s">
        <v>83</v>
      </c>
      <c r="AY119" s="21" t="s">
        <v>131</v>
      </c>
      <c r="BE119" s="239">
        <f>IF(N119="základní",J119,0)</f>
        <v>0</v>
      </c>
      <c r="BF119" s="239">
        <f>IF(N119="snížená",J119,0)</f>
        <v>0</v>
      </c>
      <c r="BG119" s="239">
        <f>IF(N119="zákl. přenesená",J119,0)</f>
        <v>0</v>
      </c>
      <c r="BH119" s="239">
        <f>IF(N119="sníž. přenesená",J119,0)</f>
        <v>0</v>
      </c>
      <c r="BI119" s="239">
        <f>IF(N119="nulová",J119,0)</f>
        <v>0</v>
      </c>
      <c r="BJ119" s="21" t="s">
        <v>81</v>
      </c>
      <c r="BK119" s="239">
        <f>ROUND(I119*H119,2)</f>
        <v>0</v>
      </c>
      <c r="BL119" s="21" t="s">
        <v>140</v>
      </c>
      <c r="BM119" s="21" t="s">
        <v>226</v>
      </c>
    </row>
    <row r="120" s="1" customFormat="1" ht="16.5" customHeight="1">
      <c r="B120" s="43"/>
      <c r="C120" s="240" t="s">
        <v>227</v>
      </c>
      <c r="D120" s="240" t="s">
        <v>143</v>
      </c>
      <c r="E120" s="241" t="s">
        <v>228</v>
      </c>
      <c r="F120" s="242" t="s">
        <v>229</v>
      </c>
      <c r="G120" s="243" t="s">
        <v>143</v>
      </c>
      <c r="H120" s="244">
        <v>15</v>
      </c>
      <c r="I120" s="245"/>
      <c r="J120" s="246">
        <f>ROUND(I120*H120,2)</f>
        <v>0</v>
      </c>
      <c r="K120" s="242" t="s">
        <v>23</v>
      </c>
      <c r="L120" s="247"/>
      <c r="M120" s="248" t="s">
        <v>23</v>
      </c>
      <c r="N120" s="249" t="s">
        <v>45</v>
      </c>
      <c r="O120" s="44"/>
      <c r="P120" s="237">
        <f>O120*H120</f>
        <v>0</v>
      </c>
      <c r="Q120" s="237">
        <v>0</v>
      </c>
      <c r="R120" s="237">
        <f>Q120*H120</f>
        <v>0</v>
      </c>
      <c r="S120" s="237">
        <v>0</v>
      </c>
      <c r="T120" s="238">
        <f>S120*H120</f>
        <v>0</v>
      </c>
      <c r="AR120" s="21" t="s">
        <v>147</v>
      </c>
      <c r="AT120" s="21" t="s">
        <v>143</v>
      </c>
      <c r="AU120" s="21" t="s">
        <v>83</v>
      </c>
      <c r="AY120" s="21" t="s">
        <v>131</v>
      </c>
      <c r="BE120" s="239">
        <f>IF(N120="základní",J120,0)</f>
        <v>0</v>
      </c>
      <c r="BF120" s="239">
        <f>IF(N120="snížená",J120,0)</f>
        <v>0</v>
      </c>
      <c r="BG120" s="239">
        <f>IF(N120="zákl. přenesená",J120,0)</f>
        <v>0</v>
      </c>
      <c r="BH120" s="239">
        <f>IF(N120="sníž. přenesená",J120,0)</f>
        <v>0</v>
      </c>
      <c r="BI120" s="239">
        <f>IF(N120="nulová",J120,0)</f>
        <v>0</v>
      </c>
      <c r="BJ120" s="21" t="s">
        <v>81</v>
      </c>
      <c r="BK120" s="239">
        <f>ROUND(I120*H120,2)</f>
        <v>0</v>
      </c>
      <c r="BL120" s="21" t="s">
        <v>140</v>
      </c>
      <c r="BM120" s="21" t="s">
        <v>230</v>
      </c>
    </row>
    <row r="121" s="1" customFormat="1" ht="16.5" customHeight="1">
      <c r="B121" s="43"/>
      <c r="C121" s="240" t="s">
        <v>231</v>
      </c>
      <c r="D121" s="240" t="s">
        <v>143</v>
      </c>
      <c r="E121" s="241" t="s">
        <v>232</v>
      </c>
      <c r="F121" s="242" t="s">
        <v>233</v>
      </c>
      <c r="G121" s="243" t="s">
        <v>143</v>
      </c>
      <c r="H121" s="244">
        <v>30</v>
      </c>
      <c r="I121" s="245"/>
      <c r="J121" s="246">
        <f>ROUND(I121*H121,2)</f>
        <v>0</v>
      </c>
      <c r="K121" s="242" t="s">
        <v>23</v>
      </c>
      <c r="L121" s="247"/>
      <c r="M121" s="248" t="s">
        <v>23</v>
      </c>
      <c r="N121" s="249" t="s">
        <v>45</v>
      </c>
      <c r="O121" s="44"/>
      <c r="P121" s="237">
        <f>O121*H121</f>
        <v>0</v>
      </c>
      <c r="Q121" s="237">
        <v>0</v>
      </c>
      <c r="R121" s="237">
        <f>Q121*H121</f>
        <v>0</v>
      </c>
      <c r="S121" s="237">
        <v>0</v>
      </c>
      <c r="T121" s="238">
        <f>S121*H121</f>
        <v>0</v>
      </c>
      <c r="AR121" s="21" t="s">
        <v>147</v>
      </c>
      <c r="AT121" s="21" t="s">
        <v>143</v>
      </c>
      <c r="AU121" s="21" t="s">
        <v>83</v>
      </c>
      <c r="AY121" s="21" t="s">
        <v>131</v>
      </c>
      <c r="BE121" s="239">
        <f>IF(N121="základní",J121,0)</f>
        <v>0</v>
      </c>
      <c r="BF121" s="239">
        <f>IF(N121="snížená",J121,0)</f>
        <v>0</v>
      </c>
      <c r="BG121" s="239">
        <f>IF(N121="zákl. přenesená",J121,0)</f>
        <v>0</v>
      </c>
      <c r="BH121" s="239">
        <f>IF(N121="sníž. přenesená",J121,0)</f>
        <v>0</v>
      </c>
      <c r="BI121" s="239">
        <f>IF(N121="nulová",J121,0)</f>
        <v>0</v>
      </c>
      <c r="BJ121" s="21" t="s">
        <v>81</v>
      </c>
      <c r="BK121" s="239">
        <f>ROUND(I121*H121,2)</f>
        <v>0</v>
      </c>
      <c r="BL121" s="21" t="s">
        <v>140</v>
      </c>
      <c r="BM121" s="21" t="s">
        <v>234</v>
      </c>
    </row>
    <row r="122" s="1" customFormat="1" ht="16.5" customHeight="1">
      <c r="B122" s="43"/>
      <c r="C122" s="240" t="s">
        <v>235</v>
      </c>
      <c r="D122" s="240" t="s">
        <v>143</v>
      </c>
      <c r="E122" s="241" t="s">
        <v>236</v>
      </c>
      <c r="F122" s="242" t="s">
        <v>237</v>
      </c>
      <c r="G122" s="243" t="s">
        <v>143</v>
      </c>
      <c r="H122" s="244">
        <v>30</v>
      </c>
      <c r="I122" s="245"/>
      <c r="J122" s="246">
        <f>ROUND(I122*H122,2)</f>
        <v>0</v>
      </c>
      <c r="K122" s="242" t="s">
        <v>23</v>
      </c>
      <c r="L122" s="247"/>
      <c r="M122" s="248" t="s">
        <v>23</v>
      </c>
      <c r="N122" s="249" t="s">
        <v>45</v>
      </c>
      <c r="O122" s="44"/>
      <c r="P122" s="237">
        <f>O122*H122</f>
        <v>0</v>
      </c>
      <c r="Q122" s="237">
        <v>0</v>
      </c>
      <c r="R122" s="237">
        <f>Q122*H122</f>
        <v>0</v>
      </c>
      <c r="S122" s="237">
        <v>0</v>
      </c>
      <c r="T122" s="238">
        <f>S122*H122</f>
        <v>0</v>
      </c>
      <c r="AR122" s="21" t="s">
        <v>147</v>
      </c>
      <c r="AT122" s="21" t="s">
        <v>143</v>
      </c>
      <c r="AU122" s="21" t="s">
        <v>83</v>
      </c>
      <c r="AY122" s="21" t="s">
        <v>131</v>
      </c>
      <c r="BE122" s="239">
        <f>IF(N122="základní",J122,0)</f>
        <v>0</v>
      </c>
      <c r="BF122" s="239">
        <f>IF(N122="snížená",J122,0)</f>
        <v>0</v>
      </c>
      <c r="BG122" s="239">
        <f>IF(N122="zákl. přenesená",J122,0)</f>
        <v>0</v>
      </c>
      <c r="BH122" s="239">
        <f>IF(N122="sníž. přenesená",J122,0)</f>
        <v>0</v>
      </c>
      <c r="BI122" s="239">
        <f>IF(N122="nulová",J122,0)</f>
        <v>0</v>
      </c>
      <c r="BJ122" s="21" t="s">
        <v>81</v>
      </c>
      <c r="BK122" s="239">
        <f>ROUND(I122*H122,2)</f>
        <v>0</v>
      </c>
      <c r="BL122" s="21" t="s">
        <v>140</v>
      </c>
      <c r="BM122" s="21" t="s">
        <v>238</v>
      </c>
    </row>
    <row r="123" s="1" customFormat="1" ht="38.25" customHeight="1">
      <c r="B123" s="43"/>
      <c r="C123" s="228" t="s">
        <v>239</v>
      </c>
      <c r="D123" s="228" t="s">
        <v>135</v>
      </c>
      <c r="E123" s="229" t="s">
        <v>240</v>
      </c>
      <c r="F123" s="230" t="s">
        <v>241</v>
      </c>
      <c r="G123" s="231" t="s">
        <v>225</v>
      </c>
      <c r="H123" s="232">
        <v>320</v>
      </c>
      <c r="I123" s="233"/>
      <c r="J123" s="234">
        <f>ROUND(I123*H123,2)</f>
        <v>0</v>
      </c>
      <c r="K123" s="230" t="s">
        <v>139</v>
      </c>
      <c r="L123" s="69"/>
      <c r="M123" s="235" t="s">
        <v>23</v>
      </c>
      <c r="N123" s="236" t="s">
        <v>45</v>
      </c>
      <c r="O123" s="44"/>
      <c r="P123" s="237">
        <f>O123*H123</f>
        <v>0</v>
      </c>
      <c r="Q123" s="237">
        <v>0</v>
      </c>
      <c r="R123" s="237">
        <f>Q123*H123</f>
        <v>0</v>
      </c>
      <c r="S123" s="237">
        <v>0</v>
      </c>
      <c r="T123" s="238">
        <f>S123*H123</f>
        <v>0</v>
      </c>
      <c r="AR123" s="21" t="s">
        <v>140</v>
      </c>
      <c r="AT123" s="21" t="s">
        <v>135</v>
      </c>
      <c r="AU123" s="21" t="s">
        <v>83</v>
      </c>
      <c r="AY123" s="21" t="s">
        <v>131</v>
      </c>
      <c r="BE123" s="239">
        <f>IF(N123="základní",J123,0)</f>
        <v>0</v>
      </c>
      <c r="BF123" s="239">
        <f>IF(N123="snížená",J123,0)</f>
        <v>0</v>
      </c>
      <c r="BG123" s="239">
        <f>IF(N123="zákl. přenesená",J123,0)</f>
        <v>0</v>
      </c>
      <c r="BH123" s="239">
        <f>IF(N123="sníž. přenesená",J123,0)</f>
        <v>0</v>
      </c>
      <c r="BI123" s="239">
        <f>IF(N123="nulová",J123,0)</f>
        <v>0</v>
      </c>
      <c r="BJ123" s="21" t="s">
        <v>81</v>
      </c>
      <c r="BK123" s="239">
        <f>ROUND(I123*H123,2)</f>
        <v>0</v>
      </c>
      <c r="BL123" s="21" t="s">
        <v>140</v>
      </c>
      <c r="BM123" s="21" t="s">
        <v>242</v>
      </c>
    </row>
    <row r="124" s="1" customFormat="1" ht="16.5" customHeight="1">
      <c r="B124" s="43"/>
      <c r="C124" s="240" t="s">
        <v>243</v>
      </c>
      <c r="D124" s="240" t="s">
        <v>143</v>
      </c>
      <c r="E124" s="241" t="s">
        <v>244</v>
      </c>
      <c r="F124" s="242" t="s">
        <v>245</v>
      </c>
      <c r="G124" s="243" t="s">
        <v>143</v>
      </c>
      <c r="H124" s="244">
        <v>22</v>
      </c>
      <c r="I124" s="245"/>
      <c r="J124" s="246">
        <f>ROUND(I124*H124,2)</f>
        <v>0</v>
      </c>
      <c r="K124" s="242" t="s">
        <v>23</v>
      </c>
      <c r="L124" s="247"/>
      <c r="M124" s="248" t="s">
        <v>23</v>
      </c>
      <c r="N124" s="249" t="s">
        <v>45</v>
      </c>
      <c r="O124" s="44"/>
      <c r="P124" s="237">
        <f>O124*H124</f>
        <v>0</v>
      </c>
      <c r="Q124" s="237">
        <v>0</v>
      </c>
      <c r="R124" s="237">
        <f>Q124*H124</f>
        <v>0</v>
      </c>
      <c r="S124" s="237">
        <v>0</v>
      </c>
      <c r="T124" s="238">
        <f>S124*H124</f>
        <v>0</v>
      </c>
      <c r="AR124" s="21" t="s">
        <v>147</v>
      </c>
      <c r="AT124" s="21" t="s">
        <v>143</v>
      </c>
      <c r="AU124" s="21" t="s">
        <v>83</v>
      </c>
      <c r="AY124" s="21" t="s">
        <v>131</v>
      </c>
      <c r="BE124" s="239">
        <f>IF(N124="základní",J124,0)</f>
        <v>0</v>
      </c>
      <c r="BF124" s="239">
        <f>IF(N124="snížená",J124,0)</f>
        <v>0</v>
      </c>
      <c r="BG124" s="239">
        <f>IF(N124="zákl. přenesená",J124,0)</f>
        <v>0</v>
      </c>
      <c r="BH124" s="239">
        <f>IF(N124="sníž. přenesená",J124,0)</f>
        <v>0</v>
      </c>
      <c r="BI124" s="239">
        <f>IF(N124="nulová",J124,0)</f>
        <v>0</v>
      </c>
      <c r="BJ124" s="21" t="s">
        <v>81</v>
      </c>
      <c r="BK124" s="239">
        <f>ROUND(I124*H124,2)</f>
        <v>0</v>
      </c>
      <c r="BL124" s="21" t="s">
        <v>140</v>
      </c>
      <c r="BM124" s="21" t="s">
        <v>246</v>
      </c>
    </row>
    <row r="125" s="1" customFormat="1" ht="16.5" customHeight="1">
      <c r="B125" s="43"/>
      <c r="C125" s="240" t="s">
        <v>247</v>
      </c>
      <c r="D125" s="240" t="s">
        <v>143</v>
      </c>
      <c r="E125" s="241" t="s">
        <v>248</v>
      </c>
      <c r="F125" s="242" t="s">
        <v>249</v>
      </c>
      <c r="G125" s="243" t="s">
        <v>143</v>
      </c>
      <c r="H125" s="244">
        <v>46</v>
      </c>
      <c r="I125" s="245"/>
      <c r="J125" s="246">
        <f>ROUND(I125*H125,2)</f>
        <v>0</v>
      </c>
      <c r="K125" s="242" t="s">
        <v>23</v>
      </c>
      <c r="L125" s="247"/>
      <c r="M125" s="248" t="s">
        <v>23</v>
      </c>
      <c r="N125" s="249" t="s">
        <v>45</v>
      </c>
      <c r="O125" s="44"/>
      <c r="P125" s="237">
        <f>O125*H125</f>
        <v>0</v>
      </c>
      <c r="Q125" s="237">
        <v>0</v>
      </c>
      <c r="R125" s="237">
        <f>Q125*H125</f>
        <v>0</v>
      </c>
      <c r="S125" s="237">
        <v>0</v>
      </c>
      <c r="T125" s="238">
        <f>S125*H125</f>
        <v>0</v>
      </c>
      <c r="AR125" s="21" t="s">
        <v>147</v>
      </c>
      <c r="AT125" s="21" t="s">
        <v>143</v>
      </c>
      <c r="AU125" s="21" t="s">
        <v>83</v>
      </c>
      <c r="AY125" s="21" t="s">
        <v>131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21" t="s">
        <v>81</v>
      </c>
      <c r="BK125" s="239">
        <f>ROUND(I125*H125,2)</f>
        <v>0</v>
      </c>
      <c r="BL125" s="21" t="s">
        <v>140</v>
      </c>
      <c r="BM125" s="21" t="s">
        <v>250</v>
      </c>
    </row>
    <row r="126" s="1" customFormat="1" ht="16.5" customHeight="1">
      <c r="B126" s="43"/>
      <c r="C126" s="240" t="s">
        <v>251</v>
      </c>
      <c r="D126" s="240" t="s">
        <v>143</v>
      </c>
      <c r="E126" s="241" t="s">
        <v>252</v>
      </c>
      <c r="F126" s="242" t="s">
        <v>253</v>
      </c>
      <c r="G126" s="243" t="s">
        <v>143</v>
      </c>
      <c r="H126" s="244">
        <v>100</v>
      </c>
      <c r="I126" s="245"/>
      <c r="J126" s="246">
        <f>ROUND(I126*H126,2)</f>
        <v>0</v>
      </c>
      <c r="K126" s="242" t="s">
        <v>23</v>
      </c>
      <c r="L126" s="247"/>
      <c r="M126" s="248" t="s">
        <v>23</v>
      </c>
      <c r="N126" s="249" t="s">
        <v>45</v>
      </c>
      <c r="O126" s="44"/>
      <c r="P126" s="237">
        <f>O126*H126</f>
        <v>0</v>
      </c>
      <c r="Q126" s="237">
        <v>0</v>
      </c>
      <c r="R126" s="237">
        <f>Q126*H126</f>
        <v>0</v>
      </c>
      <c r="S126" s="237">
        <v>0</v>
      </c>
      <c r="T126" s="238">
        <f>S126*H126</f>
        <v>0</v>
      </c>
      <c r="AR126" s="21" t="s">
        <v>147</v>
      </c>
      <c r="AT126" s="21" t="s">
        <v>143</v>
      </c>
      <c r="AU126" s="21" t="s">
        <v>83</v>
      </c>
      <c r="AY126" s="21" t="s">
        <v>131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21" t="s">
        <v>81</v>
      </c>
      <c r="BK126" s="239">
        <f>ROUND(I126*H126,2)</f>
        <v>0</v>
      </c>
      <c r="BL126" s="21" t="s">
        <v>140</v>
      </c>
      <c r="BM126" s="21" t="s">
        <v>254</v>
      </c>
    </row>
    <row r="127" s="1" customFormat="1" ht="16.5" customHeight="1">
      <c r="B127" s="43"/>
      <c r="C127" s="240" t="s">
        <v>255</v>
      </c>
      <c r="D127" s="240" t="s">
        <v>143</v>
      </c>
      <c r="E127" s="241" t="s">
        <v>256</v>
      </c>
      <c r="F127" s="242" t="s">
        <v>257</v>
      </c>
      <c r="G127" s="243" t="s">
        <v>143</v>
      </c>
      <c r="H127" s="244">
        <v>72</v>
      </c>
      <c r="I127" s="245"/>
      <c r="J127" s="246">
        <f>ROUND(I127*H127,2)</f>
        <v>0</v>
      </c>
      <c r="K127" s="242" t="s">
        <v>23</v>
      </c>
      <c r="L127" s="247"/>
      <c r="M127" s="248" t="s">
        <v>23</v>
      </c>
      <c r="N127" s="249" t="s">
        <v>45</v>
      </c>
      <c r="O127" s="44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AR127" s="21" t="s">
        <v>147</v>
      </c>
      <c r="AT127" s="21" t="s">
        <v>143</v>
      </c>
      <c r="AU127" s="21" t="s">
        <v>83</v>
      </c>
      <c r="AY127" s="21" t="s">
        <v>131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21" t="s">
        <v>81</v>
      </c>
      <c r="BK127" s="239">
        <f>ROUND(I127*H127,2)</f>
        <v>0</v>
      </c>
      <c r="BL127" s="21" t="s">
        <v>140</v>
      </c>
      <c r="BM127" s="21" t="s">
        <v>258</v>
      </c>
    </row>
    <row r="128" s="1" customFormat="1" ht="16.5" customHeight="1">
      <c r="B128" s="43"/>
      <c r="C128" s="240" t="s">
        <v>259</v>
      </c>
      <c r="D128" s="240" t="s">
        <v>143</v>
      </c>
      <c r="E128" s="241" t="s">
        <v>260</v>
      </c>
      <c r="F128" s="242" t="s">
        <v>261</v>
      </c>
      <c r="G128" s="243" t="s">
        <v>143</v>
      </c>
      <c r="H128" s="244">
        <v>70</v>
      </c>
      <c r="I128" s="245"/>
      <c r="J128" s="246">
        <f>ROUND(I128*H128,2)</f>
        <v>0</v>
      </c>
      <c r="K128" s="242" t="s">
        <v>23</v>
      </c>
      <c r="L128" s="247"/>
      <c r="M128" s="248" t="s">
        <v>23</v>
      </c>
      <c r="N128" s="249" t="s">
        <v>45</v>
      </c>
      <c r="O128" s="44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AR128" s="21" t="s">
        <v>147</v>
      </c>
      <c r="AT128" s="21" t="s">
        <v>143</v>
      </c>
      <c r="AU128" s="21" t="s">
        <v>83</v>
      </c>
      <c r="AY128" s="21" t="s">
        <v>131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21" t="s">
        <v>81</v>
      </c>
      <c r="BK128" s="239">
        <f>ROUND(I128*H128,2)</f>
        <v>0</v>
      </c>
      <c r="BL128" s="21" t="s">
        <v>140</v>
      </c>
      <c r="BM128" s="21" t="s">
        <v>262</v>
      </c>
    </row>
    <row r="129" s="1" customFormat="1" ht="16.5" customHeight="1">
      <c r="B129" s="43"/>
      <c r="C129" s="240" t="s">
        <v>263</v>
      </c>
      <c r="D129" s="240" t="s">
        <v>143</v>
      </c>
      <c r="E129" s="241" t="s">
        <v>264</v>
      </c>
      <c r="F129" s="242" t="s">
        <v>265</v>
      </c>
      <c r="G129" s="243" t="s">
        <v>143</v>
      </c>
      <c r="H129" s="244">
        <v>10</v>
      </c>
      <c r="I129" s="245"/>
      <c r="J129" s="246">
        <f>ROUND(I129*H129,2)</f>
        <v>0</v>
      </c>
      <c r="K129" s="242" t="s">
        <v>23</v>
      </c>
      <c r="L129" s="247"/>
      <c r="M129" s="248" t="s">
        <v>23</v>
      </c>
      <c r="N129" s="249" t="s">
        <v>45</v>
      </c>
      <c r="O129" s="44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AR129" s="21" t="s">
        <v>147</v>
      </c>
      <c r="AT129" s="21" t="s">
        <v>143</v>
      </c>
      <c r="AU129" s="21" t="s">
        <v>83</v>
      </c>
      <c r="AY129" s="21" t="s">
        <v>131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21" t="s">
        <v>81</v>
      </c>
      <c r="BK129" s="239">
        <f>ROUND(I129*H129,2)</f>
        <v>0</v>
      </c>
      <c r="BL129" s="21" t="s">
        <v>140</v>
      </c>
      <c r="BM129" s="21" t="s">
        <v>266</v>
      </c>
    </row>
    <row r="130" s="1" customFormat="1" ht="38.25" customHeight="1">
      <c r="B130" s="43"/>
      <c r="C130" s="228" t="s">
        <v>267</v>
      </c>
      <c r="D130" s="228" t="s">
        <v>135</v>
      </c>
      <c r="E130" s="229" t="s">
        <v>268</v>
      </c>
      <c r="F130" s="230" t="s">
        <v>269</v>
      </c>
      <c r="G130" s="231" t="s">
        <v>225</v>
      </c>
      <c r="H130" s="232">
        <v>39</v>
      </c>
      <c r="I130" s="233"/>
      <c r="J130" s="234">
        <f>ROUND(I130*H130,2)</f>
        <v>0</v>
      </c>
      <c r="K130" s="230" t="s">
        <v>139</v>
      </c>
      <c r="L130" s="69"/>
      <c r="M130" s="235" t="s">
        <v>23</v>
      </c>
      <c r="N130" s="236" t="s">
        <v>45</v>
      </c>
      <c r="O130" s="44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AR130" s="21" t="s">
        <v>140</v>
      </c>
      <c r="AT130" s="21" t="s">
        <v>135</v>
      </c>
      <c r="AU130" s="21" t="s">
        <v>83</v>
      </c>
      <c r="AY130" s="21" t="s">
        <v>131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21" t="s">
        <v>81</v>
      </c>
      <c r="BK130" s="239">
        <f>ROUND(I130*H130,2)</f>
        <v>0</v>
      </c>
      <c r="BL130" s="21" t="s">
        <v>140</v>
      </c>
      <c r="BM130" s="21" t="s">
        <v>270</v>
      </c>
    </row>
    <row r="131" s="1" customFormat="1" ht="16.5" customHeight="1">
      <c r="B131" s="43"/>
      <c r="C131" s="240" t="s">
        <v>271</v>
      </c>
      <c r="D131" s="240" t="s">
        <v>143</v>
      </c>
      <c r="E131" s="241" t="s">
        <v>272</v>
      </c>
      <c r="F131" s="242" t="s">
        <v>273</v>
      </c>
      <c r="G131" s="243" t="s">
        <v>143</v>
      </c>
      <c r="H131" s="244">
        <v>9</v>
      </c>
      <c r="I131" s="245"/>
      <c r="J131" s="246">
        <f>ROUND(I131*H131,2)</f>
        <v>0</v>
      </c>
      <c r="K131" s="242" t="s">
        <v>23</v>
      </c>
      <c r="L131" s="247"/>
      <c r="M131" s="248" t="s">
        <v>23</v>
      </c>
      <c r="N131" s="249" t="s">
        <v>45</v>
      </c>
      <c r="O131" s="44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AR131" s="21" t="s">
        <v>147</v>
      </c>
      <c r="AT131" s="21" t="s">
        <v>143</v>
      </c>
      <c r="AU131" s="21" t="s">
        <v>83</v>
      </c>
      <c r="AY131" s="21" t="s">
        <v>131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21" t="s">
        <v>81</v>
      </c>
      <c r="BK131" s="239">
        <f>ROUND(I131*H131,2)</f>
        <v>0</v>
      </c>
      <c r="BL131" s="21" t="s">
        <v>140</v>
      </c>
      <c r="BM131" s="21" t="s">
        <v>274</v>
      </c>
    </row>
    <row r="132" s="1" customFormat="1" ht="16.5" customHeight="1">
      <c r="B132" s="43"/>
      <c r="C132" s="240" t="s">
        <v>275</v>
      </c>
      <c r="D132" s="240" t="s">
        <v>143</v>
      </c>
      <c r="E132" s="241" t="s">
        <v>276</v>
      </c>
      <c r="F132" s="242" t="s">
        <v>277</v>
      </c>
      <c r="G132" s="243" t="s">
        <v>143</v>
      </c>
      <c r="H132" s="244">
        <v>30</v>
      </c>
      <c r="I132" s="245"/>
      <c r="J132" s="246">
        <f>ROUND(I132*H132,2)</f>
        <v>0</v>
      </c>
      <c r="K132" s="242" t="s">
        <v>23</v>
      </c>
      <c r="L132" s="247"/>
      <c r="M132" s="248" t="s">
        <v>23</v>
      </c>
      <c r="N132" s="249" t="s">
        <v>45</v>
      </c>
      <c r="O132" s="44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AR132" s="21" t="s">
        <v>147</v>
      </c>
      <c r="AT132" s="21" t="s">
        <v>143</v>
      </c>
      <c r="AU132" s="21" t="s">
        <v>83</v>
      </c>
      <c r="AY132" s="21" t="s">
        <v>131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21" t="s">
        <v>81</v>
      </c>
      <c r="BK132" s="239">
        <f>ROUND(I132*H132,2)</f>
        <v>0</v>
      </c>
      <c r="BL132" s="21" t="s">
        <v>140</v>
      </c>
      <c r="BM132" s="21" t="s">
        <v>278</v>
      </c>
    </row>
    <row r="133" s="1" customFormat="1" ht="38.25" customHeight="1">
      <c r="B133" s="43"/>
      <c r="C133" s="228" t="s">
        <v>279</v>
      </c>
      <c r="D133" s="228" t="s">
        <v>135</v>
      </c>
      <c r="E133" s="229" t="s">
        <v>280</v>
      </c>
      <c r="F133" s="230" t="s">
        <v>281</v>
      </c>
      <c r="G133" s="231" t="s">
        <v>225</v>
      </c>
      <c r="H133" s="232">
        <v>18</v>
      </c>
      <c r="I133" s="233"/>
      <c r="J133" s="234">
        <f>ROUND(I133*H133,2)</f>
        <v>0</v>
      </c>
      <c r="K133" s="230" t="s">
        <v>139</v>
      </c>
      <c r="L133" s="69"/>
      <c r="M133" s="235" t="s">
        <v>23</v>
      </c>
      <c r="N133" s="236" t="s">
        <v>45</v>
      </c>
      <c r="O133" s="44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AR133" s="21" t="s">
        <v>140</v>
      </c>
      <c r="AT133" s="21" t="s">
        <v>135</v>
      </c>
      <c r="AU133" s="21" t="s">
        <v>83</v>
      </c>
      <c r="AY133" s="21" t="s">
        <v>131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21" t="s">
        <v>81</v>
      </c>
      <c r="BK133" s="239">
        <f>ROUND(I133*H133,2)</f>
        <v>0</v>
      </c>
      <c r="BL133" s="21" t="s">
        <v>140</v>
      </c>
      <c r="BM133" s="21" t="s">
        <v>282</v>
      </c>
    </row>
    <row r="134" s="1" customFormat="1" ht="16.5" customHeight="1">
      <c r="B134" s="43"/>
      <c r="C134" s="240" t="s">
        <v>283</v>
      </c>
      <c r="D134" s="240" t="s">
        <v>143</v>
      </c>
      <c r="E134" s="241" t="s">
        <v>284</v>
      </c>
      <c r="F134" s="242" t="s">
        <v>285</v>
      </c>
      <c r="G134" s="243" t="s">
        <v>225</v>
      </c>
      <c r="H134" s="244">
        <v>18</v>
      </c>
      <c r="I134" s="245"/>
      <c r="J134" s="246">
        <f>ROUND(I134*H134,2)</f>
        <v>0</v>
      </c>
      <c r="K134" s="242" t="s">
        <v>23</v>
      </c>
      <c r="L134" s="247"/>
      <c r="M134" s="248" t="s">
        <v>23</v>
      </c>
      <c r="N134" s="249" t="s">
        <v>45</v>
      </c>
      <c r="O134" s="44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AR134" s="21" t="s">
        <v>147</v>
      </c>
      <c r="AT134" s="21" t="s">
        <v>143</v>
      </c>
      <c r="AU134" s="21" t="s">
        <v>83</v>
      </c>
      <c r="AY134" s="21" t="s">
        <v>131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21" t="s">
        <v>81</v>
      </c>
      <c r="BK134" s="239">
        <f>ROUND(I134*H134,2)</f>
        <v>0</v>
      </c>
      <c r="BL134" s="21" t="s">
        <v>140</v>
      </c>
      <c r="BM134" s="21" t="s">
        <v>286</v>
      </c>
    </row>
    <row r="135" s="11" customFormat="1" ht="29.88" customHeight="1">
      <c r="B135" s="212"/>
      <c r="C135" s="213"/>
      <c r="D135" s="214" t="s">
        <v>73</v>
      </c>
      <c r="E135" s="226" t="s">
        <v>287</v>
      </c>
      <c r="F135" s="226" t="s">
        <v>288</v>
      </c>
      <c r="G135" s="213"/>
      <c r="H135" s="213"/>
      <c r="I135" s="216"/>
      <c r="J135" s="227">
        <f>BK135</f>
        <v>0</v>
      </c>
      <c r="K135" s="213"/>
      <c r="L135" s="218"/>
      <c r="M135" s="219"/>
      <c r="N135" s="220"/>
      <c r="O135" s="220"/>
      <c r="P135" s="221">
        <f>SUM(P136:P138)</f>
        <v>0</v>
      </c>
      <c r="Q135" s="220"/>
      <c r="R135" s="221">
        <f>SUM(R136:R138)</f>
        <v>0</v>
      </c>
      <c r="S135" s="220"/>
      <c r="T135" s="222">
        <f>SUM(T136:T138)</f>
        <v>0</v>
      </c>
      <c r="AR135" s="223" t="s">
        <v>83</v>
      </c>
      <c r="AT135" s="224" t="s">
        <v>73</v>
      </c>
      <c r="AU135" s="224" t="s">
        <v>81</v>
      </c>
      <c r="AY135" s="223" t="s">
        <v>131</v>
      </c>
      <c r="BK135" s="225">
        <f>SUM(BK136:BK138)</f>
        <v>0</v>
      </c>
    </row>
    <row r="136" s="1" customFormat="1" ht="25.5" customHeight="1">
      <c r="B136" s="43"/>
      <c r="C136" s="228" t="s">
        <v>289</v>
      </c>
      <c r="D136" s="228" t="s">
        <v>135</v>
      </c>
      <c r="E136" s="229" t="s">
        <v>290</v>
      </c>
      <c r="F136" s="230" t="s">
        <v>291</v>
      </c>
      <c r="G136" s="231" t="s">
        <v>138</v>
      </c>
      <c r="H136" s="232">
        <v>51</v>
      </c>
      <c r="I136" s="233"/>
      <c r="J136" s="234">
        <f>ROUND(I136*H136,2)</f>
        <v>0</v>
      </c>
      <c r="K136" s="230" t="s">
        <v>139</v>
      </c>
      <c r="L136" s="69"/>
      <c r="M136" s="235" t="s">
        <v>23</v>
      </c>
      <c r="N136" s="236" t="s">
        <v>45</v>
      </c>
      <c r="O136" s="44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AR136" s="21" t="s">
        <v>140</v>
      </c>
      <c r="AT136" s="21" t="s">
        <v>135</v>
      </c>
      <c r="AU136" s="21" t="s">
        <v>83</v>
      </c>
      <c r="AY136" s="21" t="s">
        <v>131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21" t="s">
        <v>81</v>
      </c>
      <c r="BK136" s="239">
        <f>ROUND(I136*H136,2)</f>
        <v>0</v>
      </c>
      <c r="BL136" s="21" t="s">
        <v>140</v>
      </c>
      <c r="BM136" s="21" t="s">
        <v>292</v>
      </c>
    </row>
    <row r="137" s="1" customFormat="1" ht="25.5" customHeight="1">
      <c r="B137" s="43"/>
      <c r="C137" s="228" t="s">
        <v>293</v>
      </c>
      <c r="D137" s="228" t="s">
        <v>135</v>
      </c>
      <c r="E137" s="229" t="s">
        <v>294</v>
      </c>
      <c r="F137" s="230" t="s">
        <v>295</v>
      </c>
      <c r="G137" s="231" t="s">
        <v>138</v>
      </c>
      <c r="H137" s="232">
        <v>11</v>
      </c>
      <c r="I137" s="233"/>
      <c r="J137" s="234">
        <f>ROUND(I137*H137,2)</f>
        <v>0</v>
      </c>
      <c r="K137" s="230" t="s">
        <v>139</v>
      </c>
      <c r="L137" s="69"/>
      <c r="M137" s="235" t="s">
        <v>23</v>
      </c>
      <c r="N137" s="236" t="s">
        <v>45</v>
      </c>
      <c r="O137" s="44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AR137" s="21" t="s">
        <v>140</v>
      </c>
      <c r="AT137" s="21" t="s">
        <v>135</v>
      </c>
      <c r="AU137" s="21" t="s">
        <v>83</v>
      </c>
      <c r="AY137" s="21" t="s">
        <v>131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21" t="s">
        <v>81</v>
      </c>
      <c r="BK137" s="239">
        <f>ROUND(I137*H137,2)</f>
        <v>0</v>
      </c>
      <c r="BL137" s="21" t="s">
        <v>140</v>
      </c>
      <c r="BM137" s="21" t="s">
        <v>296</v>
      </c>
    </row>
    <row r="138" s="1" customFormat="1" ht="25.5" customHeight="1">
      <c r="B138" s="43"/>
      <c r="C138" s="228" t="s">
        <v>297</v>
      </c>
      <c r="D138" s="228" t="s">
        <v>135</v>
      </c>
      <c r="E138" s="229" t="s">
        <v>298</v>
      </c>
      <c r="F138" s="230" t="s">
        <v>299</v>
      </c>
      <c r="G138" s="231" t="s">
        <v>138</v>
      </c>
      <c r="H138" s="232">
        <v>12</v>
      </c>
      <c r="I138" s="233"/>
      <c r="J138" s="234">
        <f>ROUND(I138*H138,2)</f>
        <v>0</v>
      </c>
      <c r="K138" s="230" t="s">
        <v>139</v>
      </c>
      <c r="L138" s="69"/>
      <c r="M138" s="235" t="s">
        <v>23</v>
      </c>
      <c r="N138" s="236" t="s">
        <v>45</v>
      </c>
      <c r="O138" s="44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AR138" s="21" t="s">
        <v>140</v>
      </c>
      <c r="AT138" s="21" t="s">
        <v>135</v>
      </c>
      <c r="AU138" s="21" t="s">
        <v>83</v>
      </c>
      <c r="AY138" s="21" t="s">
        <v>131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21" t="s">
        <v>81</v>
      </c>
      <c r="BK138" s="239">
        <f>ROUND(I138*H138,2)</f>
        <v>0</v>
      </c>
      <c r="BL138" s="21" t="s">
        <v>140</v>
      </c>
      <c r="BM138" s="21" t="s">
        <v>300</v>
      </c>
    </row>
    <row r="139" s="11" customFormat="1" ht="29.88" customHeight="1">
      <c r="B139" s="212"/>
      <c r="C139" s="213"/>
      <c r="D139" s="214" t="s">
        <v>73</v>
      </c>
      <c r="E139" s="226" t="s">
        <v>301</v>
      </c>
      <c r="F139" s="226" t="s">
        <v>302</v>
      </c>
      <c r="G139" s="213"/>
      <c r="H139" s="213"/>
      <c r="I139" s="216"/>
      <c r="J139" s="227">
        <f>BK139</f>
        <v>0</v>
      </c>
      <c r="K139" s="213"/>
      <c r="L139" s="218"/>
      <c r="M139" s="219"/>
      <c r="N139" s="220"/>
      <c r="O139" s="220"/>
      <c r="P139" s="221">
        <f>SUM(P140:P159)</f>
        <v>0</v>
      </c>
      <c r="Q139" s="220"/>
      <c r="R139" s="221">
        <f>SUM(R140:R159)</f>
        <v>6.0000000000000002E-05</v>
      </c>
      <c r="S139" s="220"/>
      <c r="T139" s="222">
        <f>SUM(T140:T159)</f>
        <v>0</v>
      </c>
      <c r="AR139" s="223" t="s">
        <v>83</v>
      </c>
      <c r="AT139" s="224" t="s">
        <v>73</v>
      </c>
      <c r="AU139" s="224" t="s">
        <v>81</v>
      </c>
      <c r="AY139" s="223" t="s">
        <v>131</v>
      </c>
      <c r="BK139" s="225">
        <f>SUM(BK140:BK159)</f>
        <v>0</v>
      </c>
    </row>
    <row r="140" s="1" customFormat="1" ht="38.25" customHeight="1">
      <c r="B140" s="43"/>
      <c r="C140" s="228" t="s">
        <v>303</v>
      </c>
      <c r="D140" s="228" t="s">
        <v>135</v>
      </c>
      <c r="E140" s="229" t="s">
        <v>304</v>
      </c>
      <c r="F140" s="230" t="s">
        <v>305</v>
      </c>
      <c r="G140" s="231" t="s">
        <v>138</v>
      </c>
      <c r="H140" s="232">
        <v>1</v>
      </c>
      <c r="I140" s="233"/>
      <c r="J140" s="234">
        <f>ROUND(I140*H140,2)</f>
        <v>0</v>
      </c>
      <c r="K140" s="230" t="s">
        <v>23</v>
      </c>
      <c r="L140" s="69"/>
      <c r="M140" s="235" t="s">
        <v>23</v>
      </c>
      <c r="N140" s="236" t="s">
        <v>45</v>
      </c>
      <c r="O140" s="44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AR140" s="21" t="s">
        <v>140</v>
      </c>
      <c r="AT140" s="21" t="s">
        <v>135</v>
      </c>
      <c r="AU140" s="21" t="s">
        <v>83</v>
      </c>
      <c r="AY140" s="21" t="s">
        <v>131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21" t="s">
        <v>81</v>
      </c>
      <c r="BK140" s="239">
        <f>ROUND(I140*H140,2)</f>
        <v>0</v>
      </c>
      <c r="BL140" s="21" t="s">
        <v>140</v>
      </c>
      <c r="BM140" s="21" t="s">
        <v>306</v>
      </c>
    </row>
    <row r="141" s="1" customFormat="1" ht="16.5" customHeight="1">
      <c r="B141" s="43"/>
      <c r="C141" s="240" t="s">
        <v>307</v>
      </c>
      <c r="D141" s="240" t="s">
        <v>143</v>
      </c>
      <c r="E141" s="241" t="s">
        <v>308</v>
      </c>
      <c r="F141" s="242" t="s">
        <v>309</v>
      </c>
      <c r="G141" s="243" t="s">
        <v>146</v>
      </c>
      <c r="H141" s="244">
        <v>1</v>
      </c>
      <c r="I141" s="245"/>
      <c r="J141" s="246">
        <f>ROUND(I141*H141,2)</f>
        <v>0</v>
      </c>
      <c r="K141" s="242" t="s">
        <v>23</v>
      </c>
      <c r="L141" s="247"/>
      <c r="M141" s="248" t="s">
        <v>23</v>
      </c>
      <c r="N141" s="249" t="s">
        <v>45</v>
      </c>
      <c r="O141" s="44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AR141" s="21" t="s">
        <v>147</v>
      </c>
      <c r="AT141" s="21" t="s">
        <v>143</v>
      </c>
      <c r="AU141" s="21" t="s">
        <v>83</v>
      </c>
      <c r="AY141" s="21" t="s">
        <v>131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21" t="s">
        <v>81</v>
      </c>
      <c r="BK141" s="239">
        <f>ROUND(I141*H141,2)</f>
        <v>0</v>
      </c>
      <c r="BL141" s="21" t="s">
        <v>140</v>
      </c>
      <c r="BM141" s="21" t="s">
        <v>310</v>
      </c>
    </row>
    <row r="142" s="1" customFormat="1" ht="25.5" customHeight="1">
      <c r="B142" s="43"/>
      <c r="C142" s="228" t="s">
        <v>311</v>
      </c>
      <c r="D142" s="228" t="s">
        <v>135</v>
      </c>
      <c r="E142" s="229" t="s">
        <v>312</v>
      </c>
      <c r="F142" s="230" t="s">
        <v>313</v>
      </c>
      <c r="G142" s="231" t="s">
        <v>138</v>
      </c>
      <c r="H142" s="232">
        <v>4</v>
      </c>
      <c r="I142" s="233"/>
      <c r="J142" s="234">
        <f>ROUND(I142*H142,2)</f>
        <v>0</v>
      </c>
      <c r="K142" s="230" t="s">
        <v>139</v>
      </c>
      <c r="L142" s="69"/>
      <c r="M142" s="235" t="s">
        <v>23</v>
      </c>
      <c r="N142" s="236" t="s">
        <v>45</v>
      </c>
      <c r="O142" s="44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AR142" s="21" t="s">
        <v>140</v>
      </c>
      <c r="AT142" s="21" t="s">
        <v>135</v>
      </c>
      <c r="AU142" s="21" t="s">
        <v>83</v>
      </c>
      <c r="AY142" s="21" t="s">
        <v>131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21" t="s">
        <v>81</v>
      </c>
      <c r="BK142" s="239">
        <f>ROUND(I142*H142,2)</f>
        <v>0</v>
      </c>
      <c r="BL142" s="21" t="s">
        <v>140</v>
      </c>
      <c r="BM142" s="21" t="s">
        <v>314</v>
      </c>
    </row>
    <row r="143" s="1" customFormat="1" ht="25.5" customHeight="1">
      <c r="B143" s="43"/>
      <c r="C143" s="240" t="s">
        <v>315</v>
      </c>
      <c r="D143" s="240" t="s">
        <v>143</v>
      </c>
      <c r="E143" s="241" t="s">
        <v>316</v>
      </c>
      <c r="F143" s="242" t="s">
        <v>317</v>
      </c>
      <c r="G143" s="243" t="s">
        <v>146</v>
      </c>
      <c r="H143" s="244">
        <v>3</v>
      </c>
      <c r="I143" s="245"/>
      <c r="J143" s="246">
        <f>ROUND(I143*H143,2)</f>
        <v>0</v>
      </c>
      <c r="K143" s="242" t="s">
        <v>23</v>
      </c>
      <c r="L143" s="247"/>
      <c r="M143" s="248" t="s">
        <v>23</v>
      </c>
      <c r="N143" s="249" t="s">
        <v>45</v>
      </c>
      <c r="O143" s="44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AR143" s="21" t="s">
        <v>147</v>
      </c>
      <c r="AT143" s="21" t="s">
        <v>143</v>
      </c>
      <c r="AU143" s="21" t="s">
        <v>83</v>
      </c>
      <c r="AY143" s="21" t="s">
        <v>131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21" t="s">
        <v>81</v>
      </c>
      <c r="BK143" s="239">
        <f>ROUND(I143*H143,2)</f>
        <v>0</v>
      </c>
      <c r="BL143" s="21" t="s">
        <v>140</v>
      </c>
      <c r="BM143" s="21" t="s">
        <v>318</v>
      </c>
    </row>
    <row r="144" s="1" customFormat="1" ht="25.5" customHeight="1">
      <c r="B144" s="43"/>
      <c r="C144" s="240" t="s">
        <v>319</v>
      </c>
      <c r="D144" s="240" t="s">
        <v>143</v>
      </c>
      <c r="E144" s="241" t="s">
        <v>320</v>
      </c>
      <c r="F144" s="242" t="s">
        <v>321</v>
      </c>
      <c r="G144" s="243" t="s">
        <v>146</v>
      </c>
      <c r="H144" s="244">
        <v>1</v>
      </c>
      <c r="I144" s="245"/>
      <c r="J144" s="246">
        <f>ROUND(I144*H144,2)</f>
        <v>0</v>
      </c>
      <c r="K144" s="242" t="s">
        <v>23</v>
      </c>
      <c r="L144" s="247"/>
      <c r="M144" s="248" t="s">
        <v>23</v>
      </c>
      <c r="N144" s="249" t="s">
        <v>45</v>
      </c>
      <c r="O144" s="44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AR144" s="21" t="s">
        <v>147</v>
      </c>
      <c r="AT144" s="21" t="s">
        <v>143</v>
      </c>
      <c r="AU144" s="21" t="s">
        <v>83</v>
      </c>
      <c r="AY144" s="21" t="s">
        <v>131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21" t="s">
        <v>81</v>
      </c>
      <c r="BK144" s="239">
        <f>ROUND(I144*H144,2)</f>
        <v>0</v>
      </c>
      <c r="BL144" s="21" t="s">
        <v>140</v>
      </c>
      <c r="BM144" s="21" t="s">
        <v>322</v>
      </c>
    </row>
    <row r="145" s="1" customFormat="1" ht="38.25" customHeight="1">
      <c r="B145" s="43"/>
      <c r="C145" s="228" t="s">
        <v>323</v>
      </c>
      <c r="D145" s="228" t="s">
        <v>135</v>
      </c>
      <c r="E145" s="229" t="s">
        <v>324</v>
      </c>
      <c r="F145" s="230" t="s">
        <v>325</v>
      </c>
      <c r="G145" s="231" t="s">
        <v>138</v>
      </c>
      <c r="H145" s="232">
        <v>4</v>
      </c>
      <c r="I145" s="233"/>
      <c r="J145" s="234">
        <f>ROUND(I145*H145,2)</f>
        <v>0</v>
      </c>
      <c r="K145" s="230" t="s">
        <v>139</v>
      </c>
      <c r="L145" s="69"/>
      <c r="M145" s="235" t="s">
        <v>23</v>
      </c>
      <c r="N145" s="236" t="s">
        <v>45</v>
      </c>
      <c r="O145" s="44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AR145" s="21" t="s">
        <v>140</v>
      </c>
      <c r="AT145" s="21" t="s">
        <v>135</v>
      </c>
      <c r="AU145" s="21" t="s">
        <v>83</v>
      </c>
      <c r="AY145" s="21" t="s">
        <v>131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21" t="s">
        <v>81</v>
      </c>
      <c r="BK145" s="239">
        <f>ROUND(I145*H145,2)</f>
        <v>0</v>
      </c>
      <c r="BL145" s="21" t="s">
        <v>140</v>
      </c>
      <c r="BM145" s="21" t="s">
        <v>326</v>
      </c>
    </row>
    <row r="146" s="1" customFormat="1" ht="25.5" customHeight="1">
      <c r="B146" s="43"/>
      <c r="C146" s="240" t="s">
        <v>327</v>
      </c>
      <c r="D146" s="240" t="s">
        <v>143</v>
      </c>
      <c r="E146" s="241" t="s">
        <v>328</v>
      </c>
      <c r="F146" s="242" t="s">
        <v>329</v>
      </c>
      <c r="G146" s="243" t="s">
        <v>146</v>
      </c>
      <c r="H146" s="244">
        <v>4</v>
      </c>
      <c r="I146" s="245"/>
      <c r="J146" s="246">
        <f>ROUND(I146*H146,2)</f>
        <v>0</v>
      </c>
      <c r="K146" s="242" t="s">
        <v>23</v>
      </c>
      <c r="L146" s="247"/>
      <c r="M146" s="248" t="s">
        <v>23</v>
      </c>
      <c r="N146" s="249" t="s">
        <v>45</v>
      </c>
      <c r="O146" s="44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AR146" s="21" t="s">
        <v>147</v>
      </c>
      <c r="AT146" s="21" t="s">
        <v>143</v>
      </c>
      <c r="AU146" s="21" t="s">
        <v>83</v>
      </c>
      <c r="AY146" s="21" t="s">
        <v>131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21" t="s">
        <v>81</v>
      </c>
      <c r="BK146" s="239">
        <f>ROUND(I146*H146,2)</f>
        <v>0</v>
      </c>
      <c r="BL146" s="21" t="s">
        <v>140</v>
      </c>
      <c r="BM146" s="21" t="s">
        <v>330</v>
      </c>
    </row>
    <row r="147" s="1" customFormat="1" ht="25.5" customHeight="1">
      <c r="B147" s="43"/>
      <c r="C147" s="228" t="s">
        <v>331</v>
      </c>
      <c r="D147" s="228" t="s">
        <v>135</v>
      </c>
      <c r="E147" s="229" t="s">
        <v>332</v>
      </c>
      <c r="F147" s="230" t="s">
        <v>333</v>
      </c>
      <c r="G147" s="231" t="s">
        <v>138</v>
      </c>
      <c r="H147" s="232">
        <v>1</v>
      </c>
      <c r="I147" s="233"/>
      <c r="J147" s="234">
        <f>ROUND(I147*H147,2)</f>
        <v>0</v>
      </c>
      <c r="K147" s="230" t="s">
        <v>139</v>
      </c>
      <c r="L147" s="69"/>
      <c r="M147" s="235" t="s">
        <v>23</v>
      </c>
      <c r="N147" s="236" t="s">
        <v>45</v>
      </c>
      <c r="O147" s="44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AR147" s="21" t="s">
        <v>140</v>
      </c>
      <c r="AT147" s="21" t="s">
        <v>135</v>
      </c>
      <c r="AU147" s="21" t="s">
        <v>83</v>
      </c>
      <c r="AY147" s="21" t="s">
        <v>131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21" t="s">
        <v>81</v>
      </c>
      <c r="BK147" s="239">
        <f>ROUND(I147*H147,2)</f>
        <v>0</v>
      </c>
      <c r="BL147" s="21" t="s">
        <v>140</v>
      </c>
      <c r="BM147" s="21" t="s">
        <v>334</v>
      </c>
    </row>
    <row r="148" s="1" customFormat="1" ht="25.5" customHeight="1">
      <c r="B148" s="43"/>
      <c r="C148" s="240" t="s">
        <v>335</v>
      </c>
      <c r="D148" s="240" t="s">
        <v>143</v>
      </c>
      <c r="E148" s="241" t="s">
        <v>336</v>
      </c>
      <c r="F148" s="242" t="s">
        <v>337</v>
      </c>
      <c r="G148" s="243" t="s">
        <v>146</v>
      </c>
      <c r="H148" s="244">
        <v>1</v>
      </c>
      <c r="I148" s="245"/>
      <c r="J148" s="246">
        <f>ROUND(I148*H148,2)</f>
        <v>0</v>
      </c>
      <c r="K148" s="242" t="s">
        <v>23</v>
      </c>
      <c r="L148" s="247"/>
      <c r="M148" s="248" t="s">
        <v>23</v>
      </c>
      <c r="N148" s="249" t="s">
        <v>45</v>
      </c>
      <c r="O148" s="44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AR148" s="21" t="s">
        <v>147</v>
      </c>
      <c r="AT148" s="21" t="s">
        <v>143</v>
      </c>
      <c r="AU148" s="21" t="s">
        <v>83</v>
      </c>
      <c r="AY148" s="21" t="s">
        <v>131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21" t="s">
        <v>81</v>
      </c>
      <c r="BK148" s="239">
        <f>ROUND(I148*H148,2)</f>
        <v>0</v>
      </c>
      <c r="BL148" s="21" t="s">
        <v>140</v>
      </c>
      <c r="BM148" s="21" t="s">
        <v>338</v>
      </c>
    </row>
    <row r="149" s="1" customFormat="1" ht="25.5" customHeight="1">
      <c r="B149" s="43"/>
      <c r="C149" s="228" t="s">
        <v>339</v>
      </c>
      <c r="D149" s="228" t="s">
        <v>135</v>
      </c>
      <c r="E149" s="229" t="s">
        <v>340</v>
      </c>
      <c r="F149" s="230" t="s">
        <v>341</v>
      </c>
      <c r="G149" s="231" t="s">
        <v>138</v>
      </c>
      <c r="H149" s="232">
        <v>4</v>
      </c>
      <c r="I149" s="233"/>
      <c r="J149" s="234">
        <f>ROUND(I149*H149,2)</f>
        <v>0</v>
      </c>
      <c r="K149" s="230" t="s">
        <v>139</v>
      </c>
      <c r="L149" s="69"/>
      <c r="M149" s="235" t="s">
        <v>23</v>
      </c>
      <c r="N149" s="236" t="s">
        <v>45</v>
      </c>
      <c r="O149" s="44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AR149" s="21" t="s">
        <v>140</v>
      </c>
      <c r="AT149" s="21" t="s">
        <v>135</v>
      </c>
      <c r="AU149" s="21" t="s">
        <v>83</v>
      </c>
      <c r="AY149" s="21" t="s">
        <v>131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21" t="s">
        <v>81</v>
      </c>
      <c r="BK149" s="239">
        <f>ROUND(I149*H149,2)</f>
        <v>0</v>
      </c>
      <c r="BL149" s="21" t="s">
        <v>140</v>
      </c>
      <c r="BM149" s="21" t="s">
        <v>342</v>
      </c>
    </row>
    <row r="150" s="1" customFormat="1" ht="25.5" customHeight="1">
      <c r="B150" s="43"/>
      <c r="C150" s="240" t="s">
        <v>343</v>
      </c>
      <c r="D150" s="240" t="s">
        <v>143</v>
      </c>
      <c r="E150" s="241" t="s">
        <v>344</v>
      </c>
      <c r="F150" s="242" t="s">
        <v>345</v>
      </c>
      <c r="G150" s="243" t="s">
        <v>146</v>
      </c>
      <c r="H150" s="244">
        <v>4</v>
      </c>
      <c r="I150" s="245"/>
      <c r="J150" s="246">
        <f>ROUND(I150*H150,2)</f>
        <v>0</v>
      </c>
      <c r="K150" s="242" t="s">
        <v>23</v>
      </c>
      <c r="L150" s="247"/>
      <c r="M150" s="248" t="s">
        <v>23</v>
      </c>
      <c r="N150" s="249" t="s">
        <v>45</v>
      </c>
      <c r="O150" s="44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AR150" s="21" t="s">
        <v>147</v>
      </c>
      <c r="AT150" s="21" t="s">
        <v>143</v>
      </c>
      <c r="AU150" s="21" t="s">
        <v>83</v>
      </c>
      <c r="AY150" s="21" t="s">
        <v>131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21" t="s">
        <v>81</v>
      </c>
      <c r="BK150" s="239">
        <f>ROUND(I150*H150,2)</f>
        <v>0</v>
      </c>
      <c r="BL150" s="21" t="s">
        <v>140</v>
      </c>
      <c r="BM150" s="21" t="s">
        <v>346</v>
      </c>
    </row>
    <row r="151" s="1" customFormat="1" ht="16.5" customHeight="1">
      <c r="B151" s="43"/>
      <c r="C151" s="228" t="s">
        <v>347</v>
      </c>
      <c r="D151" s="228" t="s">
        <v>135</v>
      </c>
      <c r="E151" s="229" t="s">
        <v>348</v>
      </c>
      <c r="F151" s="230" t="s">
        <v>349</v>
      </c>
      <c r="G151" s="231" t="s">
        <v>138</v>
      </c>
      <c r="H151" s="232">
        <v>1</v>
      </c>
      <c r="I151" s="233"/>
      <c r="J151" s="234">
        <f>ROUND(I151*H151,2)</f>
        <v>0</v>
      </c>
      <c r="K151" s="230" t="s">
        <v>139</v>
      </c>
      <c r="L151" s="69"/>
      <c r="M151" s="235" t="s">
        <v>23</v>
      </c>
      <c r="N151" s="236" t="s">
        <v>45</v>
      </c>
      <c r="O151" s="44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AR151" s="21" t="s">
        <v>140</v>
      </c>
      <c r="AT151" s="21" t="s">
        <v>135</v>
      </c>
      <c r="AU151" s="21" t="s">
        <v>83</v>
      </c>
      <c r="AY151" s="21" t="s">
        <v>131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21" t="s">
        <v>81</v>
      </c>
      <c r="BK151" s="239">
        <f>ROUND(I151*H151,2)</f>
        <v>0</v>
      </c>
      <c r="BL151" s="21" t="s">
        <v>140</v>
      </c>
      <c r="BM151" s="21" t="s">
        <v>350</v>
      </c>
    </row>
    <row r="152" s="1" customFormat="1" ht="16.5" customHeight="1">
      <c r="B152" s="43"/>
      <c r="C152" s="240" t="s">
        <v>351</v>
      </c>
      <c r="D152" s="240" t="s">
        <v>143</v>
      </c>
      <c r="E152" s="241" t="s">
        <v>352</v>
      </c>
      <c r="F152" s="242" t="s">
        <v>353</v>
      </c>
      <c r="G152" s="243" t="s">
        <v>146</v>
      </c>
      <c r="H152" s="244">
        <v>1</v>
      </c>
      <c r="I152" s="245"/>
      <c r="J152" s="246">
        <f>ROUND(I152*H152,2)</f>
        <v>0</v>
      </c>
      <c r="K152" s="242" t="s">
        <v>23</v>
      </c>
      <c r="L152" s="247"/>
      <c r="M152" s="248" t="s">
        <v>23</v>
      </c>
      <c r="N152" s="249" t="s">
        <v>45</v>
      </c>
      <c r="O152" s="44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AR152" s="21" t="s">
        <v>147</v>
      </c>
      <c r="AT152" s="21" t="s">
        <v>143</v>
      </c>
      <c r="AU152" s="21" t="s">
        <v>83</v>
      </c>
      <c r="AY152" s="21" t="s">
        <v>131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21" t="s">
        <v>81</v>
      </c>
      <c r="BK152" s="239">
        <f>ROUND(I152*H152,2)</f>
        <v>0</v>
      </c>
      <c r="BL152" s="21" t="s">
        <v>140</v>
      </c>
      <c r="BM152" s="21" t="s">
        <v>354</v>
      </c>
    </row>
    <row r="153" s="1" customFormat="1" ht="25.5" customHeight="1">
      <c r="B153" s="43"/>
      <c r="C153" s="228" t="s">
        <v>355</v>
      </c>
      <c r="D153" s="228" t="s">
        <v>135</v>
      </c>
      <c r="E153" s="229" t="s">
        <v>356</v>
      </c>
      <c r="F153" s="230" t="s">
        <v>357</v>
      </c>
      <c r="G153" s="231" t="s">
        <v>138</v>
      </c>
      <c r="H153" s="232">
        <v>1</v>
      </c>
      <c r="I153" s="233"/>
      <c r="J153" s="234">
        <f>ROUND(I153*H153,2)</f>
        <v>0</v>
      </c>
      <c r="K153" s="230" t="s">
        <v>139</v>
      </c>
      <c r="L153" s="69"/>
      <c r="M153" s="235" t="s">
        <v>23</v>
      </c>
      <c r="N153" s="236" t="s">
        <v>45</v>
      </c>
      <c r="O153" s="44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AR153" s="21" t="s">
        <v>140</v>
      </c>
      <c r="AT153" s="21" t="s">
        <v>135</v>
      </c>
      <c r="AU153" s="21" t="s">
        <v>83</v>
      </c>
      <c r="AY153" s="21" t="s">
        <v>131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21" t="s">
        <v>81</v>
      </c>
      <c r="BK153" s="239">
        <f>ROUND(I153*H153,2)</f>
        <v>0</v>
      </c>
      <c r="BL153" s="21" t="s">
        <v>140</v>
      </c>
      <c r="BM153" s="21" t="s">
        <v>358</v>
      </c>
    </row>
    <row r="154" s="1" customFormat="1" ht="25.5" customHeight="1">
      <c r="B154" s="43"/>
      <c r="C154" s="240" t="s">
        <v>359</v>
      </c>
      <c r="D154" s="240" t="s">
        <v>143</v>
      </c>
      <c r="E154" s="241" t="s">
        <v>360</v>
      </c>
      <c r="F154" s="242" t="s">
        <v>361</v>
      </c>
      <c r="G154" s="243" t="s">
        <v>146</v>
      </c>
      <c r="H154" s="244">
        <v>1</v>
      </c>
      <c r="I154" s="245"/>
      <c r="J154" s="246">
        <f>ROUND(I154*H154,2)</f>
        <v>0</v>
      </c>
      <c r="K154" s="242" t="s">
        <v>23</v>
      </c>
      <c r="L154" s="247"/>
      <c r="M154" s="248" t="s">
        <v>23</v>
      </c>
      <c r="N154" s="249" t="s">
        <v>45</v>
      </c>
      <c r="O154" s="44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AR154" s="21" t="s">
        <v>147</v>
      </c>
      <c r="AT154" s="21" t="s">
        <v>143</v>
      </c>
      <c r="AU154" s="21" t="s">
        <v>83</v>
      </c>
      <c r="AY154" s="21" t="s">
        <v>131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21" t="s">
        <v>81</v>
      </c>
      <c r="BK154" s="239">
        <f>ROUND(I154*H154,2)</f>
        <v>0</v>
      </c>
      <c r="BL154" s="21" t="s">
        <v>140</v>
      </c>
      <c r="BM154" s="21" t="s">
        <v>362</v>
      </c>
    </row>
    <row r="155" s="1" customFormat="1" ht="38.25" customHeight="1">
      <c r="B155" s="43"/>
      <c r="C155" s="228" t="s">
        <v>363</v>
      </c>
      <c r="D155" s="228" t="s">
        <v>135</v>
      </c>
      <c r="E155" s="229" t="s">
        <v>364</v>
      </c>
      <c r="F155" s="230" t="s">
        <v>365</v>
      </c>
      <c r="G155" s="231" t="s">
        <v>138</v>
      </c>
      <c r="H155" s="232">
        <v>5</v>
      </c>
      <c r="I155" s="233"/>
      <c r="J155" s="234">
        <f>ROUND(I155*H155,2)</f>
        <v>0</v>
      </c>
      <c r="K155" s="230" t="s">
        <v>139</v>
      </c>
      <c r="L155" s="69"/>
      <c r="M155" s="235" t="s">
        <v>23</v>
      </c>
      <c r="N155" s="236" t="s">
        <v>45</v>
      </c>
      <c r="O155" s="44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AR155" s="21" t="s">
        <v>140</v>
      </c>
      <c r="AT155" s="21" t="s">
        <v>135</v>
      </c>
      <c r="AU155" s="21" t="s">
        <v>83</v>
      </c>
      <c r="AY155" s="21" t="s">
        <v>131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21" t="s">
        <v>81</v>
      </c>
      <c r="BK155" s="239">
        <f>ROUND(I155*H155,2)</f>
        <v>0</v>
      </c>
      <c r="BL155" s="21" t="s">
        <v>140</v>
      </c>
      <c r="BM155" s="21" t="s">
        <v>366</v>
      </c>
    </row>
    <row r="156" s="1" customFormat="1" ht="25.5" customHeight="1">
      <c r="B156" s="43"/>
      <c r="C156" s="240" t="s">
        <v>367</v>
      </c>
      <c r="D156" s="240" t="s">
        <v>143</v>
      </c>
      <c r="E156" s="241" t="s">
        <v>368</v>
      </c>
      <c r="F156" s="242" t="s">
        <v>369</v>
      </c>
      <c r="G156" s="243" t="s">
        <v>146</v>
      </c>
      <c r="H156" s="244">
        <v>4</v>
      </c>
      <c r="I156" s="245"/>
      <c r="J156" s="246">
        <f>ROUND(I156*H156,2)</f>
        <v>0</v>
      </c>
      <c r="K156" s="242" t="s">
        <v>23</v>
      </c>
      <c r="L156" s="247"/>
      <c r="M156" s="248" t="s">
        <v>23</v>
      </c>
      <c r="N156" s="249" t="s">
        <v>45</v>
      </c>
      <c r="O156" s="44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AR156" s="21" t="s">
        <v>147</v>
      </c>
      <c r="AT156" s="21" t="s">
        <v>143</v>
      </c>
      <c r="AU156" s="21" t="s">
        <v>83</v>
      </c>
      <c r="AY156" s="21" t="s">
        <v>131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21" t="s">
        <v>81</v>
      </c>
      <c r="BK156" s="239">
        <f>ROUND(I156*H156,2)</f>
        <v>0</v>
      </c>
      <c r="BL156" s="21" t="s">
        <v>140</v>
      </c>
      <c r="BM156" s="21" t="s">
        <v>370</v>
      </c>
    </row>
    <row r="157" s="1" customFormat="1" ht="25.5" customHeight="1">
      <c r="B157" s="43"/>
      <c r="C157" s="240" t="s">
        <v>371</v>
      </c>
      <c r="D157" s="240" t="s">
        <v>143</v>
      </c>
      <c r="E157" s="241" t="s">
        <v>372</v>
      </c>
      <c r="F157" s="242" t="s">
        <v>373</v>
      </c>
      <c r="G157" s="243" t="s">
        <v>138</v>
      </c>
      <c r="H157" s="244">
        <v>1</v>
      </c>
      <c r="I157" s="245"/>
      <c r="J157" s="246">
        <f>ROUND(I157*H157,2)</f>
        <v>0</v>
      </c>
      <c r="K157" s="242" t="s">
        <v>23</v>
      </c>
      <c r="L157" s="247"/>
      <c r="M157" s="248" t="s">
        <v>23</v>
      </c>
      <c r="N157" s="249" t="s">
        <v>45</v>
      </c>
      <c r="O157" s="44"/>
      <c r="P157" s="237">
        <f>O157*H157</f>
        <v>0</v>
      </c>
      <c r="Q157" s="237">
        <v>6.0000000000000002E-05</v>
      </c>
      <c r="R157" s="237">
        <f>Q157*H157</f>
        <v>6.0000000000000002E-05</v>
      </c>
      <c r="S157" s="237">
        <v>0</v>
      </c>
      <c r="T157" s="238">
        <f>S157*H157</f>
        <v>0</v>
      </c>
      <c r="AR157" s="21" t="s">
        <v>147</v>
      </c>
      <c r="AT157" s="21" t="s">
        <v>143</v>
      </c>
      <c r="AU157" s="21" t="s">
        <v>83</v>
      </c>
      <c r="AY157" s="21" t="s">
        <v>131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21" t="s">
        <v>81</v>
      </c>
      <c r="BK157" s="239">
        <f>ROUND(I157*H157,2)</f>
        <v>0</v>
      </c>
      <c r="BL157" s="21" t="s">
        <v>140</v>
      </c>
      <c r="BM157" s="21" t="s">
        <v>374</v>
      </c>
    </row>
    <row r="158" s="1" customFormat="1" ht="16.5" customHeight="1">
      <c r="B158" s="43"/>
      <c r="C158" s="228" t="s">
        <v>375</v>
      </c>
      <c r="D158" s="228" t="s">
        <v>135</v>
      </c>
      <c r="E158" s="229" t="s">
        <v>376</v>
      </c>
      <c r="F158" s="230" t="s">
        <v>377</v>
      </c>
      <c r="G158" s="231" t="s">
        <v>146</v>
      </c>
      <c r="H158" s="232">
        <v>1</v>
      </c>
      <c r="I158" s="233"/>
      <c r="J158" s="234">
        <f>ROUND(I158*H158,2)</f>
        <v>0</v>
      </c>
      <c r="K158" s="230" t="s">
        <v>23</v>
      </c>
      <c r="L158" s="69"/>
      <c r="M158" s="235" t="s">
        <v>23</v>
      </c>
      <c r="N158" s="236" t="s">
        <v>45</v>
      </c>
      <c r="O158" s="44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AR158" s="21" t="s">
        <v>140</v>
      </c>
      <c r="AT158" s="21" t="s">
        <v>135</v>
      </c>
      <c r="AU158" s="21" t="s">
        <v>83</v>
      </c>
      <c r="AY158" s="21" t="s">
        <v>131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21" t="s">
        <v>81</v>
      </c>
      <c r="BK158" s="239">
        <f>ROUND(I158*H158,2)</f>
        <v>0</v>
      </c>
      <c r="BL158" s="21" t="s">
        <v>140</v>
      </c>
      <c r="BM158" s="21" t="s">
        <v>378</v>
      </c>
    </row>
    <row r="159" s="1" customFormat="1" ht="16.5" customHeight="1">
      <c r="B159" s="43"/>
      <c r="C159" s="240" t="s">
        <v>379</v>
      </c>
      <c r="D159" s="240" t="s">
        <v>143</v>
      </c>
      <c r="E159" s="241" t="s">
        <v>380</v>
      </c>
      <c r="F159" s="242" t="s">
        <v>381</v>
      </c>
      <c r="G159" s="243" t="s">
        <v>146</v>
      </c>
      <c r="H159" s="244">
        <v>1</v>
      </c>
      <c r="I159" s="245"/>
      <c r="J159" s="246">
        <f>ROUND(I159*H159,2)</f>
        <v>0</v>
      </c>
      <c r="K159" s="242" t="s">
        <v>23</v>
      </c>
      <c r="L159" s="247"/>
      <c r="M159" s="248" t="s">
        <v>23</v>
      </c>
      <c r="N159" s="249" t="s">
        <v>45</v>
      </c>
      <c r="O159" s="44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AR159" s="21" t="s">
        <v>147</v>
      </c>
      <c r="AT159" s="21" t="s">
        <v>143</v>
      </c>
      <c r="AU159" s="21" t="s">
        <v>83</v>
      </c>
      <c r="AY159" s="21" t="s">
        <v>131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21" t="s">
        <v>81</v>
      </c>
      <c r="BK159" s="239">
        <f>ROUND(I159*H159,2)</f>
        <v>0</v>
      </c>
      <c r="BL159" s="21" t="s">
        <v>140</v>
      </c>
      <c r="BM159" s="21" t="s">
        <v>382</v>
      </c>
    </row>
    <row r="160" s="11" customFormat="1" ht="29.88" customHeight="1">
      <c r="B160" s="212"/>
      <c r="C160" s="213"/>
      <c r="D160" s="214" t="s">
        <v>73</v>
      </c>
      <c r="E160" s="226" t="s">
        <v>383</v>
      </c>
      <c r="F160" s="226" t="s">
        <v>384</v>
      </c>
      <c r="G160" s="213"/>
      <c r="H160" s="213"/>
      <c r="I160" s="216"/>
      <c r="J160" s="227">
        <f>BK160</f>
        <v>0</v>
      </c>
      <c r="K160" s="213"/>
      <c r="L160" s="218"/>
      <c r="M160" s="219"/>
      <c r="N160" s="220"/>
      <c r="O160" s="220"/>
      <c r="P160" s="221">
        <f>SUM(P161:P170)</f>
        <v>0</v>
      </c>
      <c r="Q160" s="220"/>
      <c r="R160" s="221">
        <f>SUM(R161:R170)</f>
        <v>0.085499999999999993</v>
      </c>
      <c r="S160" s="220"/>
      <c r="T160" s="222">
        <f>SUM(T161:T170)</f>
        <v>0</v>
      </c>
      <c r="AR160" s="223" t="s">
        <v>83</v>
      </c>
      <c r="AT160" s="224" t="s">
        <v>73</v>
      </c>
      <c r="AU160" s="224" t="s">
        <v>81</v>
      </c>
      <c r="AY160" s="223" t="s">
        <v>131</v>
      </c>
      <c r="BK160" s="225">
        <f>SUM(BK161:BK170)</f>
        <v>0</v>
      </c>
    </row>
    <row r="161" s="1" customFormat="1" ht="25.5" customHeight="1">
      <c r="B161" s="43"/>
      <c r="C161" s="228" t="s">
        <v>385</v>
      </c>
      <c r="D161" s="228" t="s">
        <v>135</v>
      </c>
      <c r="E161" s="229" t="s">
        <v>386</v>
      </c>
      <c r="F161" s="230" t="s">
        <v>387</v>
      </c>
      <c r="G161" s="231" t="s">
        <v>138</v>
      </c>
      <c r="H161" s="232">
        <v>19</v>
      </c>
      <c r="I161" s="233"/>
      <c r="J161" s="234">
        <f>ROUND(I161*H161,2)</f>
        <v>0</v>
      </c>
      <c r="K161" s="230" t="s">
        <v>139</v>
      </c>
      <c r="L161" s="69"/>
      <c r="M161" s="235" t="s">
        <v>23</v>
      </c>
      <c r="N161" s="236" t="s">
        <v>45</v>
      </c>
      <c r="O161" s="44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AR161" s="21" t="s">
        <v>140</v>
      </c>
      <c r="AT161" s="21" t="s">
        <v>135</v>
      </c>
      <c r="AU161" s="21" t="s">
        <v>83</v>
      </c>
      <c r="AY161" s="21" t="s">
        <v>131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21" t="s">
        <v>81</v>
      </c>
      <c r="BK161" s="239">
        <f>ROUND(I161*H161,2)</f>
        <v>0</v>
      </c>
      <c r="BL161" s="21" t="s">
        <v>140</v>
      </c>
      <c r="BM161" s="21" t="s">
        <v>388</v>
      </c>
    </row>
    <row r="162" s="1" customFormat="1" ht="25.5" customHeight="1">
      <c r="B162" s="43"/>
      <c r="C162" s="240" t="s">
        <v>389</v>
      </c>
      <c r="D162" s="240" t="s">
        <v>143</v>
      </c>
      <c r="E162" s="241" t="s">
        <v>390</v>
      </c>
      <c r="F162" s="242" t="s">
        <v>391</v>
      </c>
      <c r="G162" s="243" t="s">
        <v>138</v>
      </c>
      <c r="H162" s="244">
        <v>4</v>
      </c>
      <c r="I162" s="245"/>
      <c r="J162" s="246">
        <f>ROUND(I162*H162,2)</f>
        <v>0</v>
      </c>
      <c r="K162" s="242" t="s">
        <v>23</v>
      </c>
      <c r="L162" s="247"/>
      <c r="M162" s="248" t="s">
        <v>23</v>
      </c>
      <c r="N162" s="249" t="s">
        <v>45</v>
      </c>
      <c r="O162" s="44"/>
      <c r="P162" s="237">
        <f>O162*H162</f>
        <v>0</v>
      </c>
      <c r="Q162" s="237">
        <v>0.0044999999999999997</v>
      </c>
      <c r="R162" s="237">
        <f>Q162*H162</f>
        <v>0.017999999999999999</v>
      </c>
      <c r="S162" s="237">
        <v>0</v>
      </c>
      <c r="T162" s="238">
        <f>S162*H162</f>
        <v>0</v>
      </c>
      <c r="AR162" s="21" t="s">
        <v>147</v>
      </c>
      <c r="AT162" s="21" t="s">
        <v>143</v>
      </c>
      <c r="AU162" s="21" t="s">
        <v>83</v>
      </c>
      <c r="AY162" s="21" t="s">
        <v>131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21" t="s">
        <v>81</v>
      </c>
      <c r="BK162" s="239">
        <f>ROUND(I162*H162,2)</f>
        <v>0</v>
      </c>
      <c r="BL162" s="21" t="s">
        <v>140</v>
      </c>
      <c r="BM162" s="21" t="s">
        <v>392</v>
      </c>
    </row>
    <row r="163" s="1" customFormat="1" ht="25.5" customHeight="1">
      <c r="B163" s="43"/>
      <c r="C163" s="240" t="s">
        <v>393</v>
      </c>
      <c r="D163" s="240" t="s">
        <v>143</v>
      </c>
      <c r="E163" s="241" t="s">
        <v>394</v>
      </c>
      <c r="F163" s="242" t="s">
        <v>395</v>
      </c>
      <c r="G163" s="243" t="s">
        <v>138</v>
      </c>
      <c r="H163" s="244">
        <v>1</v>
      </c>
      <c r="I163" s="245"/>
      <c r="J163" s="246">
        <f>ROUND(I163*H163,2)</f>
        <v>0</v>
      </c>
      <c r="K163" s="242" t="s">
        <v>23</v>
      </c>
      <c r="L163" s="247"/>
      <c r="M163" s="248" t="s">
        <v>23</v>
      </c>
      <c r="N163" s="249" t="s">
        <v>45</v>
      </c>
      <c r="O163" s="44"/>
      <c r="P163" s="237">
        <f>O163*H163</f>
        <v>0</v>
      </c>
      <c r="Q163" s="237">
        <v>0.0044999999999999997</v>
      </c>
      <c r="R163" s="237">
        <f>Q163*H163</f>
        <v>0.0044999999999999997</v>
      </c>
      <c r="S163" s="237">
        <v>0</v>
      </c>
      <c r="T163" s="238">
        <f>S163*H163</f>
        <v>0</v>
      </c>
      <c r="AR163" s="21" t="s">
        <v>147</v>
      </c>
      <c r="AT163" s="21" t="s">
        <v>143</v>
      </c>
      <c r="AU163" s="21" t="s">
        <v>83</v>
      </c>
      <c r="AY163" s="21" t="s">
        <v>131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21" t="s">
        <v>81</v>
      </c>
      <c r="BK163" s="239">
        <f>ROUND(I163*H163,2)</f>
        <v>0</v>
      </c>
      <c r="BL163" s="21" t="s">
        <v>140</v>
      </c>
      <c r="BM163" s="21" t="s">
        <v>396</v>
      </c>
    </row>
    <row r="164" s="1" customFormat="1" ht="25.5" customHeight="1">
      <c r="B164" s="43"/>
      <c r="C164" s="240" t="s">
        <v>397</v>
      </c>
      <c r="D164" s="240" t="s">
        <v>143</v>
      </c>
      <c r="E164" s="241" t="s">
        <v>398</v>
      </c>
      <c r="F164" s="242" t="s">
        <v>399</v>
      </c>
      <c r="G164" s="243" t="s">
        <v>138</v>
      </c>
      <c r="H164" s="244">
        <v>2</v>
      </c>
      <c r="I164" s="245"/>
      <c r="J164" s="246">
        <f>ROUND(I164*H164,2)</f>
        <v>0</v>
      </c>
      <c r="K164" s="242" t="s">
        <v>23</v>
      </c>
      <c r="L164" s="247"/>
      <c r="M164" s="248" t="s">
        <v>23</v>
      </c>
      <c r="N164" s="249" t="s">
        <v>45</v>
      </c>
      <c r="O164" s="44"/>
      <c r="P164" s="237">
        <f>O164*H164</f>
        <v>0</v>
      </c>
      <c r="Q164" s="237">
        <v>0.0044999999999999997</v>
      </c>
      <c r="R164" s="237">
        <f>Q164*H164</f>
        <v>0.0089999999999999993</v>
      </c>
      <c r="S164" s="237">
        <v>0</v>
      </c>
      <c r="T164" s="238">
        <f>S164*H164</f>
        <v>0</v>
      </c>
      <c r="AR164" s="21" t="s">
        <v>147</v>
      </c>
      <c r="AT164" s="21" t="s">
        <v>143</v>
      </c>
      <c r="AU164" s="21" t="s">
        <v>83</v>
      </c>
      <c r="AY164" s="21" t="s">
        <v>131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21" t="s">
        <v>81</v>
      </c>
      <c r="BK164" s="239">
        <f>ROUND(I164*H164,2)</f>
        <v>0</v>
      </c>
      <c r="BL164" s="21" t="s">
        <v>140</v>
      </c>
      <c r="BM164" s="21" t="s">
        <v>400</v>
      </c>
    </row>
    <row r="165" s="1" customFormat="1" ht="38.25" customHeight="1">
      <c r="B165" s="43"/>
      <c r="C165" s="240" t="s">
        <v>401</v>
      </c>
      <c r="D165" s="240" t="s">
        <v>143</v>
      </c>
      <c r="E165" s="241" t="s">
        <v>402</v>
      </c>
      <c r="F165" s="242" t="s">
        <v>403</v>
      </c>
      <c r="G165" s="243" t="s">
        <v>138</v>
      </c>
      <c r="H165" s="244">
        <v>3</v>
      </c>
      <c r="I165" s="245"/>
      <c r="J165" s="246">
        <f>ROUND(I165*H165,2)</f>
        <v>0</v>
      </c>
      <c r="K165" s="242" t="s">
        <v>23</v>
      </c>
      <c r="L165" s="247"/>
      <c r="M165" s="248" t="s">
        <v>23</v>
      </c>
      <c r="N165" s="249" t="s">
        <v>45</v>
      </c>
      <c r="O165" s="44"/>
      <c r="P165" s="237">
        <f>O165*H165</f>
        <v>0</v>
      </c>
      <c r="Q165" s="237">
        <v>0.0044999999999999997</v>
      </c>
      <c r="R165" s="237">
        <f>Q165*H165</f>
        <v>0.013499999999999998</v>
      </c>
      <c r="S165" s="237">
        <v>0</v>
      </c>
      <c r="T165" s="238">
        <f>S165*H165</f>
        <v>0</v>
      </c>
      <c r="AR165" s="21" t="s">
        <v>147</v>
      </c>
      <c r="AT165" s="21" t="s">
        <v>143</v>
      </c>
      <c r="AU165" s="21" t="s">
        <v>83</v>
      </c>
      <c r="AY165" s="21" t="s">
        <v>131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21" t="s">
        <v>81</v>
      </c>
      <c r="BK165" s="239">
        <f>ROUND(I165*H165,2)</f>
        <v>0</v>
      </c>
      <c r="BL165" s="21" t="s">
        <v>140</v>
      </c>
      <c r="BM165" s="21" t="s">
        <v>404</v>
      </c>
    </row>
    <row r="166" s="1" customFormat="1" ht="25.5" customHeight="1">
      <c r="B166" s="43"/>
      <c r="C166" s="240" t="s">
        <v>405</v>
      </c>
      <c r="D166" s="240" t="s">
        <v>143</v>
      </c>
      <c r="E166" s="241" t="s">
        <v>406</v>
      </c>
      <c r="F166" s="242" t="s">
        <v>407</v>
      </c>
      <c r="G166" s="243" t="s">
        <v>138</v>
      </c>
      <c r="H166" s="244">
        <v>1</v>
      </c>
      <c r="I166" s="245"/>
      <c r="J166" s="246">
        <f>ROUND(I166*H166,2)</f>
        <v>0</v>
      </c>
      <c r="K166" s="242" t="s">
        <v>23</v>
      </c>
      <c r="L166" s="247"/>
      <c r="M166" s="248" t="s">
        <v>23</v>
      </c>
      <c r="N166" s="249" t="s">
        <v>45</v>
      </c>
      <c r="O166" s="44"/>
      <c r="P166" s="237">
        <f>O166*H166</f>
        <v>0</v>
      </c>
      <c r="Q166" s="237">
        <v>0.0044999999999999997</v>
      </c>
      <c r="R166" s="237">
        <f>Q166*H166</f>
        <v>0.0044999999999999997</v>
      </c>
      <c r="S166" s="237">
        <v>0</v>
      </c>
      <c r="T166" s="238">
        <f>S166*H166</f>
        <v>0</v>
      </c>
      <c r="AR166" s="21" t="s">
        <v>147</v>
      </c>
      <c r="AT166" s="21" t="s">
        <v>143</v>
      </c>
      <c r="AU166" s="21" t="s">
        <v>83</v>
      </c>
      <c r="AY166" s="21" t="s">
        <v>131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21" t="s">
        <v>81</v>
      </c>
      <c r="BK166" s="239">
        <f>ROUND(I166*H166,2)</f>
        <v>0</v>
      </c>
      <c r="BL166" s="21" t="s">
        <v>140</v>
      </c>
      <c r="BM166" s="21" t="s">
        <v>408</v>
      </c>
    </row>
    <row r="167" s="1" customFormat="1" ht="25.5" customHeight="1">
      <c r="B167" s="43"/>
      <c r="C167" s="240" t="s">
        <v>409</v>
      </c>
      <c r="D167" s="240" t="s">
        <v>143</v>
      </c>
      <c r="E167" s="241" t="s">
        <v>410</v>
      </c>
      <c r="F167" s="242" t="s">
        <v>411</v>
      </c>
      <c r="G167" s="243" t="s">
        <v>138</v>
      </c>
      <c r="H167" s="244">
        <v>2</v>
      </c>
      <c r="I167" s="245"/>
      <c r="J167" s="246">
        <f>ROUND(I167*H167,2)</f>
        <v>0</v>
      </c>
      <c r="K167" s="242" t="s">
        <v>23</v>
      </c>
      <c r="L167" s="247"/>
      <c r="M167" s="248" t="s">
        <v>23</v>
      </c>
      <c r="N167" s="249" t="s">
        <v>45</v>
      </c>
      <c r="O167" s="44"/>
      <c r="P167" s="237">
        <f>O167*H167</f>
        <v>0</v>
      </c>
      <c r="Q167" s="237">
        <v>0.0044999999999999997</v>
      </c>
      <c r="R167" s="237">
        <f>Q167*H167</f>
        <v>0.0089999999999999993</v>
      </c>
      <c r="S167" s="237">
        <v>0</v>
      </c>
      <c r="T167" s="238">
        <f>S167*H167</f>
        <v>0</v>
      </c>
      <c r="AR167" s="21" t="s">
        <v>147</v>
      </c>
      <c r="AT167" s="21" t="s">
        <v>143</v>
      </c>
      <c r="AU167" s="21" t="s">
        <v>83</v>
      </c>
      <c r="AY167" s="21" t="s">
        <v>131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21" t="s">
        <v>81</v>
      </c>
      <c r="BK167" s="239">
        <f>ROUND(I167*H167,2)</f>
        <v>0</v>
      </c>
      <c r="BL167" s="21" t="s">
        <v>140</v>
      </c>
      <c r="BM167" s="21" t="s">
        <v>412</v>
      </c>
    </row>
    <row r="168" s="1" customFormat="1" ht="25.5" customHeight="1">
      <c r="B168" s="43"/>
      <c r="C168" s="240" t="s">
        <v>413</v>
      </c>
      <c r="D168" s="240" t="s">
        <v>143</v>
      </c>
      <c r="E168" s="241" t="s">
        <v>414</v>
      </c>
      <c r="F168" s="242" t="s">
        <v>415</v>
      </c>
      <c r="G168" s="243" t="s">
        <v>138</v>
      </c>
      <c r="H168" s="244">
        <v>6</v>
      </c>
      <c r="I168" s="245"/>
      <c r="J168" s="246">
        <f>ROUND(I168*H168,2)</f>
        <v>0</v>
      </c>
      <c r="K168" s="242" t="s">
        <v>23</v>
      </c>
      <c r="L168" s="247"/>
      <c r="M168" s="248" t="s">
        <v>23</v>
      </c>
      <c r="N168" s="249" t="s">
        <v>45</v>
      </c>
      <c r="O168" s="44"/>
      <c r="P168" s="237">
        <f>O168*H168</f>
        <v>0</v>
      </c>
      <c r="Q168" s="237">
        <v>0.0044999999999999997</v>
      </c>
      <c r="R168" s="237">
        <f>Q168*H168</f>
        <v>0.026999999999999996</v>
      </c>
      <c r="S168" s="237">
        <v>0</v>
      </c>
      <c r="T168" s="238">
        <f>S168*H168</f>
        <v>0</v>
      </c>
      <c r="AR168" s="21" t="s">
        <v>147</v>
      </c>
      <c r="AT168" s="21" t="s">
        <v>143</v>
      </c>
      <c r="AU168" s="21" t="s">
        <v>83</v>
      </c>
      <c r="AY168" s="21" t="s">
        <v>131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21" t="s">
        <v>81</v>
      </c>
      <c r="BK168" s="239">
        <f>ROUND(I168*H168,2)</f>
        <v>0</v>
      </c>
      <c r="BL168" s="21" t="s">
        <v>140</v>
      </c>
      <c r="BM168" s="21" t="s">
        <v>416</v>
      </c>
    </row>
    <row r="169" s="1" customFormat="1" ht="16.5" customHeight="1">
      <c r="B169" s="43"/>
      <c r="C169" s="228" t="s">
        <v>417</v>
      </c>
      <c r="D169" s="228" t="s">
        <v>135</v>
      </c>
      <c r="E169" s="229" t="s">
        <v>418</v>
      </c>
      <c r="F169" s="230" t="s">
        <v>419</v>
      </c>
      <c r="G169" s="231" t="s">
        <v>420</v>
      </c>
      <c r="H169" s="232">
        <v>19</v>
      </c>
      <c r="I169" s="233"/>
      <c r="J169" s="234">
        <f>ROUND(I169*H169,2)</f>
        <v>0</v>
      </c>
      <c r="K169" s="230" t="s">
        <v>23</v>
      </c>
      <c r="L169" s="69"/>
      <c r="M169" s="235" t="s">
        <v>23</v>
      </c>
      <c r="N169" s="236" t="s">
        <v>45</v>
      </c>
      <c r="O169" s="44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AR169" s="21" t="s">
        <v>140</v>
      </c>
      <c r="AT169" s="21" t="s">
        <v>135</v>
      </c>
      <c r="AU169" s="21" t="s">
        <v>83</v>
      </c>
      <c r="AY169" s="21" t="s">
        <v>131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21" t="s">
        <v>81</v>
      </c>
      <c r="BK169" s="239">
        <f>ROUND(I169*H169,2)</f>
        <v>0</v>
      </c>
      <c r="BL169" s="21" t="s">
        <v>140</v>
      </c>
      <c r="BM169" s="21" t="s">
        <v>421</v>
      </c>
    </row>
    <row r="170" s="1" customFormat="1" ht="16.5" customHeight="1">
      <c r="B170" s="43"/>
      <c r="C170" s="228" t="s">
        <v>422</v>
      </c>
      <c r="D170" s="228" t="s">
        <v>135</v>
      </c>
      <c r="E170" s="229" t="s">
        <v>423</v>
      </c>
      <c r="F170" s="230" t="s">
        <v>424</v>
      </c>
      <c r="G170" s="231" t="s">
        <v>420</v>
      </c>
      <c r="H170" s="232">
        <v>24</v>
      </c>
      <c r="I170" s="233"/>
      <c r="J170" s="234">
        <f>ROUND(I170*H170,2)</f>
        <v>0</v>
      </c>
      <c r="K170" s="230" t="s">
        <v>23</v>
      </c>
      <c r="L170" s="69"/>
      <c r="M170" s="235" t="s">
        <v>23</v>
      </c>
      <c r="N170" s="236" t="s">
        <v>45</v>
      </c>
      <c r="O170" s="44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AR170" s="21" t="s">
        <v>140</v>
      </c>
      <c r="AT170" s="21" t="s">
        <v>135</v>
      </c>
      <c r="AU170" s="21" t="s">
        <v>83</v>
      </c>
      <c r="AY170" s="21" t="s">
        <v>131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21" t="s">
        <v>81</v>
      </c>
      <c r="BK170" s="239">
        <f>ROUND(I170*H170,2)</f>
        <v>0</v>
      </c>
      <c r="BL170" s="21" t="s">
        <v>140</v>
      </c>
      <c r="BM170" s="21" t="s">
        <v>425</v>
      </c>
    </row>
    <row r="171" s="11" customFormat="1" ht="37.44" customHeight="1">
      <c r="B171" s="212"/>
      <c r="C171" s="213"/>
      <c r="D171" s="214" t="s">
        <v>73</v>
      </c>
      <c r="E171" s="215" t="s">
        <v>143</v>
      </c>
      <c r="F171" s="215" t="s">
        <v>426</v>
      </c>
      <c r="G171" s="213"/>
      <c r="H171" s="213"/>
      <c r="I171" s="216"/>
      <c r="J171" s="217">
        <f>BK171</f>
        <v>0</v>
      </c>
      <c r="K171" s="213"/>
      <c r="L171" s="218"/>
      <c r="M171" s="219"/>
      <c r="N171" s="220"/>
      <c r="O171" s="220"/>
      <c r="P171" s="221">
        <f>P172</f>
        <v>0</v>
      </c>
      <c r="Q171" s="220"/>
      <c r="R171" s="221">
        <f>R172</f>
        <v>0</v>
      </c>
      <c r="S171" s="220"/>
      <c r="T171" s="222">
        <f>T172</f>
        <v>0</v>
      </c>
      <c r="AR171" s="223" t="s">
        <v>427</v>
      </c>
      <c r="AT171" s="224" t="s">
        <v>73</v>
      </c>
      <c r="AU171" s="224" t="s">
        <v>74</v>
      </c>
      <c r="AY171" s="223" t="s">
        <v>131</v>
      </c>
      <c r="BK171" s="225">
        <f>BK172</f>
        <v>0</v>
      </c>
    </row>
    <row r="172" s="11" customFormat="1" ht="19.92" customHeight="1">
      <c r="B172" s="212"/>
      <c r="C172" s="213"/>
      <c r="D172" s="214" t="s">
        <v>73</v>
      </c>
      <c r="E172" s="226" t="s">
        <v>428</v>
      </c>
      <c r="F172" s="226" t="s">
        <v>429</v>
      </c>
      <c r="G172" s="213"/>
      <c r="H172" s="213"/>
      <c r="I172" s="216"/>
      <c r="J172" s="227">
        <f>BK172</f>
        <v>0</v>
      </c>
      <c r="K172" s="213"/>
      <c r="L172" s="218"/>
      <c r="M172" s="219"/>
      <c r="N172" s="220"/>
      <c r="O172" s="220"/>
      <c r="P172" s="221">
        <f>SUM(P173:P194)</f>
        <v>0</v>
      </c>
      <c r="Q172" s="220"/>
      <c r="R172" s="221">
        <f>SUM(R173:R194)</f>
        <v>0</v>
      </c>
      <c r="S172" s="220"/>
      <c r="T172" s="222">
        <f>SUM(T173:T194)</f>
        <v>0</v>
      </c>
      <c r="AR172" s="223" t="s">
        <v>427</v>
      </c>
      <c r="AT172" s="224" t="s">
        <v>73</v>
      </c>
      <c r="AU172" s="224" t="s">
        <v>81</v>
      </c>
      <c r="AY172" s="223" t="s">
        <v>131</v>
      </c>
      <c r="BK172" s="225">
        <f>SUM(BK173:BK194)</f>
        <v>0</v>
      </c>
    </row>
    <row r="173" s="1" customFormat="1" ht="25.5" customHeight="1">
      <c r="B173" s="43"/>
      <c r="C173" s="228" t="s">
        <v>430</v>
      </c>
      <c r="D173" s="228" t="s">
        <v>135</v>
      </c>
      <c r="E173" s="229" t="s">
        <v>431</v>
      </c>
      <c r="F173" s="230" t="s">
        <v>432</v>
      </c>
      <c r="G173" s="231" t="s">
        <v>433</v>
      </c>
      <c r="H173" s="232">
        <v>0.40999999999999998</v>
      </c>
      <c r="I173" s="233"/>
      <c r="J173" s="234">
        <f>ROUND(I173*H173,2)</f>
        <v>0</v>
      </c>
      <c r="K173" s="230" t="s">
        <v>139</v>
      </c>
      <c r="L173" s="69"/>
      <c r="M173" s="235" t="s">
        <v>23</v>
      </c>
      <c r="N173" s="236" t="s">
        <v>45</v>
      </c>
      <c r="O173" s="44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AR173" s="21" t="s">
        <v>434</v>
      </c>
      <c r="AT173" s="21" t="s">
        <v>135</v>
      </c>
      <c r="AU173" s="21" t="s">
        <v>83</v>
      </c>
      <c r="AY173" s="21" t="s">
        <v>131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21" t="s">
        <v>81</v>
      </c>
      <c r="BK173" s="239">
        <f>ROUND(I173*H173,2)</f>
        <v>0</v>
      </c>
      <c r="BL173" s="21" t="s">
        <v>434</v>
      </c>
      <c r="BM173" s="21" t="s">
        <v>435</v>
      </c>
    </row>
    <row r="174" s="1" customFormat="1">
      <c r="B174" s="43"/>
      <c r="C174" s="71"/>
      <c r="D174" s="250" t="s">
        <v>157</v>
      </c>
      <c r="E174" s="71"/>
      <c r="F174" s="251" t="s">
        <v>436</v>
      </c>
      <c r="G174" s="71"/>
      <c r="H174" s="71"/>
      <c r="I174" s="196"/>
      <c r="J174" s="71"/>
      <c r="K174" s="71"/>
      <c r="L174" s="69"/>
      <c r="M174" s="252"/>
      <c r="N174" s="44"/>
      <c r="O174" s="44"/>
      <c r="P174" s="44"/>
      <c r="Q174" s="44"/>
      <c r="R174" s="44"/>
      <c r="S174" s="44"/>
      <c r="T174" s="92"/>
      <c r="AT174" s="21" t="s">
        <v>157</v>
      </c>
      <c r="AU174" s="21" t="s">
        <v>83</v>
      </c>
    </row>
    <row r="175" s="1" customFormat="1" ht="25.5" customHeight="1">
      <c r="B175" s="43"/>
      <c r="C175" s="228" t="s">
        <v>437</v>
      </c>
      <c r="D175" s="228" t="s">
        <v>135</v>
      </c>
      <c r="E175" s="229" t="s">
        <v>438</v>
      </c>
      <c r="F175" s="230" t="s">
        <v>439</v>
      </c>
      <c r="G175" s="231" t="s">
        <v>433</v>
      </c>
      <c r="H175" s="232">
        <v>4.0999999999999996</v>
      </c>
      <c r="I175" s="233"/>
      <c r="J175" s="234">
        <f>ROUND(I175*H175,2)</f>
        <v>0</v>
      </c>
      <c r="K175" s="230" t="s">
        <v>139</v>
      </c>
      <c r="L175" s="69"/>
      <c r="M175" s="235" t="s">
        <v>23</v>
      </c>
      <c r="N175" s="236" t="s">
        <v>45</v>
      </c>
      <c r="O175" s="44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AR175" s="21" t="s">
        <v>434</v>
      </c>
      <c r="AT175" s="21" t="s">
        <v>135</v>
      </c>
      <c r="AU175" s="21" t="s">
        <v>83</v>
      </c>
      <c r="AY175" s="21" t="s">
        <v>131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21" t="s">
        <v>81</v>
      </c>
      <c r="BK175" s="239">
        <f>ROUND(I175*H175,2)</f>
        <v>0</v>
      </c>
      <c r="BL175" s="21" t="s">
        <v>434</v>
      </c>
      <c r="BM175" s="21" t="s">
        <v>440</v>
      </c>
    </row>
    <row r="176" s="1" customFormat="1">
      <c r="B176" s="43"/>
      <c r="C176" s="71"/>
      <c r="D176" s="250" t="s">
        <v>157</v>
      </c>
      <c r="E176" s="71"/>
      <c r="F176" s="251" t="s">
        <v>436</v>
      </c>
      <c r="G176" s="71"/>
      <c r="H176" s="71"/>
      <c r="I176" s="196"/>
      <c r="J176" s="71"/>
      <c r="K176" s="71"/>
      <c r="L176" s="69"/>
      <c r="M176" s="252"/>
      <c r="N176" s="44"/>
      <c r="O176" s="44"/>
      <c r="P176" s="44"/>
      <c r="Q176" s="44"/>
      <c r="R176" s="44"/>
      <c r="S176" s="44"/>
      <c r="T176" s="92"/>
      <c r="AT176" s="21" t="s">
        <v>157</v>
      </c>
      <c r="AU176" s="21" t="s">
        <v>83</v>
      </c>
    </row>
    <row r="177" s="1" customFormat="1" ht="25.5" customHeight="1">
      <c r="B177" s="43"/>
      <c r="C177" s="228" t="s">
        <v>441</v>
      </c>
      <c r="D177" s="228" t="s">
        <v>135</v>
      </c>
      <c r="E177" s="229" t="s">
        <v>442</v>
      </c>
      <c r="F177" s="230" t="s">
        <v>443</v>
      </c>
      <c r="G177" s="231" t="s">
        <v>433</v>
      </c>
      <c r="H177" s="232">
        <v>0.40999999999999998</v>
      </c>
      <c r="I177" s="233"/>
      <c r="J177" s="234">
        <f>ROUND(I177*H177,2)</f>
        <v>0</v>
      </c>
      <c r="K177" s="230" t="s">
        <v>139</v>
      </c>
      <c r="L177" s="69"/>
      <c r="M177" s="235" t="s">
        <v>23</v>
      </c>
      <c r="N177" s="236" t="s">
        <v>45</v>
      </c>
      <c r="O177" s="44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AR177" s="21" t="s">
        <v>434</v>
      </c>
      <c r="AT177" s="21" t="s">
        <v>135</v>
      </c>
      <c r="AU177" s="21" t="s">
        <v>83</v>
      </c>
      <c r="AY177" s="21" t="s">
        <v>131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21" t="s">
        <v>81</v>
      </c>
      <c r="BK177" s="239">
        <f>ROUND(I177*H177,2)</f>
        <v>0</v>
      </c>
      <c r="BL177" s="21" t="s">
        <v>434</v>
      </c>
      <c r="BM177" s="21" t="s">
        <v>444</v>
      </c>
    </row>
    <row r="178" s="1" customFormat="1">
      <c r="B178" s="43"/>
      <c r="C178" s="71"/>
      <c r="D178" s="250" t="s">
        <v>157</v>
      </c>
      <c r="E178" s="71"/>
      <c r="F178" s="251" t="s">
        <v>436</v>
      </c>
      <c r="G178" s="71"/>
      <c r="H178" s="71"/>
      <c r="I178" s="196"/>
      <c r="J178" s="71"/>
      <c r="K178" s="71"/>
      <c r="L178" s="69"/>
      <c r="M178" s="252"/>
      <c r="N178" s="44"/>
      <c r="O178" s="44"/>
      <c r="P178" s="44"/>
      <c r="Q178" s="44"/>
      <c r="R178" s="44"/>
      <c r="S178" s="44"/>
      <c r="T178" s="92"/>
      <c r="AT178" s="21" t="s">
        <v>157</v>
      </c>
      <c r="AU178" s="21" t="s">
        <v>83</v>
      </c>
    </row>
    <row r="179" s="1" customFormat="1" ht="25.5" customHeight="1">
      <c r="B179" s="43"/>
      <c r="C179" s="228" t="s">
        <v>445</v>
      </c>
      <c r="D179" s="228" t="s">
        <v>135</v>
      </c>
      <c r="E179" s="229" t="s">
        <v>446</v>
      </c>
      <c r="F179" s="230" t="s">
        <v>447</v>
      </c>
      <c r="G179" s="231" t="s">
        <v>433</v>
      </c>
      <c r="H179" s="232">
        <v>4.0999999999999996</v>
      </c>
      <c r="I179" s="233"/>
      <c r="J179" s="234">
        <f>ROUND(I179*H179,2)</f>
        <v>0</v>
      </c>
      <c r="K179" s="230" t="s">
        <v>139</v>
      </c>
      <c r="L179" s="69"/>
      <c r="M179" s="235" t="s">
        <v>23</v>
      </c>
      <c r="N179" s="236" t="s">
        <v>45</v>
      </c>
      <c r="O179" s="44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AR179" s="21" t="s">
        <v>434</v>
      </c>
      <c r="AT179" s="21" t="s">
        <v>135</v>
      </c>
      <c r="AU179" s="21" t="s">
        <v>83</v>
      </c>
      <c r="AY179" s="21" t="s">
        <v>131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21" t="s">
        <v>81</v>
      </c>
      <c r="BK179" s="239">
        <f>ROUND(I179*H179,2)</f>
        <v>0</v>
      </c>
      <c r="BL179" s="21" t="s">
        <v>434</v>
      </c>
      <c r="BM179" s="21" t="s">
        <v>448</v>
      </c>
    </row>
    <row r="180" s="1" customFormat="1">
      <c r="B180" s="43"/>
      <c r="C180" s="71"/>
      <c r="D180" s="250" t="s">
        <v>157</v>
      </c>
      <c r="E180" s="71"/>
      <c r="F180" s="251" t="s">
        <v>436</v>
      </c>
      <c r="G180" s="71"/>
      <c r="H180" s="71"/>
      <c r="I180" s="196"/>
      <c r="J180" s="71"/>
      <c r="K180" s="71"/>
      <c r="L180" s="69"/>
      <c r="M180" s="252"/>
      <c r="N180" s="44"/>
      <c r="O180" s="44"/>
      <c r="P180" s="44"/>
      <c r="Q180" s="44"/>
      <c r="R180" s="44"/>
      <c r="S180" s="44"/>
      <c r="T180" s="92"/>
      <c r="AT180" s="21" t="s">
        <v>157</v>
      </c>
      <c r="AU180" s="21" t="s">
        <v>83</v>
      </c>
    </row>
    <row r="181" s="1" customFormat="1" ht="25.5" customHeight="1">
      <c r="B181" s="43"/>
      <c r="C181" s="228" t="s">
        <v>449</v>
      </c>
      <c r="D181" s="228" t="s">
        <v>135</v>
      </c>
      <c r="E181" s="229" t="s">
        <v>450</v>
      </c>
      <c r="F181" s="230" t="s">
        <v>451</v>
      </c>
      <c r="G181" s="231" t="s">
        <v>138</v>
      </c>
      <c r="H181" s="232">
        <v>5</v>
      </c>
      <c r="I181" s="233"/>
      <c r="J181" s="234">
        <f>ROUND(I181*H181,2)</f>
        <v>0</v>
      </c>
      <c r="K181" s="230" t="s">
        <v>139</v>
      </c>
      <c r="L181" s="69"/>
      <c r="M181" s="235" t="s">
        <v>23</v>
      </c>
      <c r="N181" s="236" t="s">
        <v>45</v>
      </c>
      <c r="O181" s="44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AR181" s="21" t="s">
        <v>434</v>
      </c>
      <c r="AT181" s="21" t="s">
        <v>135</v>
      </c>
      <c r="AU181" s="21" t="s">
        <v>83</v>
      </c>
      <c r="AY181" s="21" t="s">
        <v>131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21" t="s">
        <v>81</v>
      </c>
      <c r="BK181" s="239">
        <f>ROUND(I181*H181,2)</f>
        <v>0</v>
      </c>
      <c r="BL181" s="21" t="s">
        <v>434</v>
      </c>
      <c r="BM181" s="21" t="s">
        <v>452</v>
      </c>
    </row>
    <row r="182" s="1" customFormat="1">
      <c r="B182" s="43"/>
      <c r="C182" s="71"/>
      <c r="D182" s="250" t="s">
        <v>157</v>
      </c>
      <c r="E182" s="71"/>
      <c r="F182" s="251" t="s">
        <v>453</v>
      </c>
      <c r="G182" s="71"/>
      <c r="H182" s="71"/>
      <c r="I182" s="196"/>
      <c r="J182" s="71"/>
      <c r="K182" s="71"/>
      <c r="L182" s="69"/>
      <c r="M182" s="252"/>
      <c r="N182" s="44"/>
      <c r="O182" s="44"/>
      <c r="P182" s="44"/>
      <c r="Q182" s="44"/>
      <c r="R182" s="44"/>
      <c r="S182" s="44"/>
      <c r="T182" s="92"/>
      <c r="AT182" s="21" t="s">
        <v>157</v>
      </c>
      <c r="AU182" s="21" t="s">
        <v>83</v>
      </c>
    </row>
    <row r="183" s="1" customFormat="1" ht="25.5" customHeight="1">
      <c r="B183" s="43"/>
      <c r="C183" s="228" t="s">
        <v>454</v>
      </c>
      <c r="D183" s="228" t="s">
        <v>135</v>
      </c>
      <c r="E183" s="229" t="s">
        <v>455</v>
      </c>
      <c r="F183" s="230" t="s">
        <v>456</v>
      </c>
      <c r="G183" s="231" t="s">
        <v>138</v>
      </c>
      <c r="H183" s="232">
        <v>2</v>
      </c>
      <c r="I183" s="233"/>
      <c r="J183" s="234">
        <f>ROUND(I183*H183,2)</f>
        <v>0</v>
      </c>
      <c r="K183" s="230" t="s">
        <v>139</v>
      </c>
      <c r="L183" s="69"/>
      <c r="M183" s="235" t="s">
        <v>23</v>
      </c>
      <c r="N183" s="236" t="s">
        <v>45</v>
      </c>
      <c r="O183" s="44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AR183" s="21" t="s">
        <v>434</v>
      </c>
      <c r="AT183" s="21" t="s">
        <v>135</v>
      </c>
      <c r="AU183" s="21" t="s">
        <v>83</v>
      </c>
      <c r="AY183" s="21" t="s">
        <v>131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21" t="s">
        <v>81</v>
      </c>
      <c r="BK183" s="239">
        <f>ROUND(I183*H183,2)</f>
        <v>0</v>
      </c>
      <c r="BL183" s="21" t="s">
        <v>434</v>
      </c>
      <c r="BM183" s="21" t="s">
        <v>457</v>
      </c>
    </row>
    <row r="184" s="1" customFormat="1">
      <c r="B184" s="43"/>
      <c r="C184" s="71"/>
      <c r="D184" s="250" t="s">
        <v>157</v>
      </c>
      <c r="E184" s="71"/>
      <c r="F184" s="251" t="s">
        <v>453</v>
      </c>
      <c r="G184" s="71"/>
      <c r="H184" s="71"/>
      <c r="I184" s="196"/>
      <c r="J184" s="71"/>
      <c r="K184" s="71"/>
      <c r="L184" s="69"/>
      <c r="M184" s="252"/>
      <c r="N184" s="44"/>
      <c r="O184" s="44"/>
      <c r="P184" s="44"/>
      <c r="Q184" s="44"/>
      <c r="R184" s="44"/>
      <c r="S184" s="44"/>
      <c r="T184" s="92"/>
      <c r="AT184" s="21" t="s">
        <v>157</v>
      </c>
      <c r="AU184" s="21" t="s">
        <v>83</v>
      </c>
    </row>
    <row r="185" s="1" customFormat="1" ht="25.5" customHeight="1">
      <c r="B185" s="43"/>
      <c r="C185" s="228" t="s">
        <v>458</v>
      </c>
      <c r="D185" s="228" t="s">
        <v>135</v>
      </c>
      <c r="E185" s="229" t="s">
        <v>459</v>
      </c>
      <c r="F185" s="230" t="s">
        <v>460</v>
      </c>
      <c r="G185" s="231" t="s">
        <v>138</v>
      </c>
      <c r="H185" s="232">
        <v>1</v>
      </c>
      <c r="I185" s="233"/>
      <c r="J185" s="234">
        <f>ROUND(I185*H185,2)</f>
        <v>0</v>
      </c>
      <c r="K185" s="230" t="s">
        <v>139</v>
      </c>
      <c r="L185" s="69"/>
      <c r="M185" s="235" t="s">
        <v>23</v>
      </c>
      <c r="N185" s="236" t="s">
        <v>45</v>
      </c>
      <c r="O185" s="44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AR185" s="21" t="s">
        <v>434</v>
      </c>
      <c r="AT185" s="21" t="s">
        <v>135</v>
      </c>
      <c r="AU185" s="21" t="s">
        <v>83</v>
      </c>
      <c r="AY185" s="21" t="s">
        <v>131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21" t="s">
        <v>81</v>
      </c>
      <c r="BK185" s="239">
        <f>ROUND(I185*H185,2)</f>
        <v>0</v>
      </c>
      <c r="BL185" s="21" t="s">
        <v>434</v>
      </c>
      <c r="BM185" s="21" t="s">
        <v>461</v>
      </c>
    </row>
    <row r="186" s="1" customFormat="1">
      <c r="B186" s="43"/>
      <c r="C186" s="71"/>
      <c r="D186" s="250" t="s">
        <v>157</v>
      </c>
      <c r="E186" s="71"/>
      <c r="F186" s="251" t="s">
        <v>453</v>
      </c>
      <c r="G186" s="71"/>
      <c r="H186" s="71"/>
      <c r="I186" s="196"/>
      <c r="J186" s="71"/>
      <c r="K186" s="71"/>
      <c r="L186" s="69"/>
      <c r="M186" s="252"/>
      <c r="N186" s="44"/>
      <c r="O186" s="44"/>
      <c r="P186" s="44"/>
      <c r="Q186" s="44"/>
      <c r="R186" s="44"/>
      <c r="S186" s="44"/>
      <c r="T186" s="92"/>
      <c r="AT186" s="21" t="s">
        <v>157</v>
      </c>
      <c r="AU186" s="21" t="s">
        <v>83</v>
      </c>
    </row>
    <row r="187" s="1" customFormat="1" ht="38.25" customHeight="1">
      <c r="B187" s="43"/>
      <c r="C187" s="228" t="s">
        <v>462</v>
      </c>
      <c r="D187" s="228" t="s">
        <v>135</v>
      </c>
      <c r="E187" s="229" t="s">
        <v>463</v>
      </c>
      <c r="F187" s="230" t="s">
        <v>464</v>
      </c>
      <c r="G187" s="231" t="s">
        <v>138</v>
      </c>
      <c r="H187" s="232">
        <v>30</v>
      </c>
      <c r="I187" s="233"/>
      <c r="J187" s="234">
        <f>ROUND(I187*H187,2)</f>
        <v>0</v>
      </c>
      <c r="K187" s="230" t="s">
        <v>139</v>
      </c>
      <c r="L187" s="69"/>
      <c r="M187" s="235" t="s">
        <v>23</v>
      </c>
      <c r="N187" s="236" t="s">
        <v>45</v>
      </c>
      <c r="O187" s="44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AR187" s="21" t="s">
        <v>434</v>
      </c>
      <c r="AT187" s="21" t="s">
        <v>135</v>
      </c>
      <c r="AU187" s="21" t="s">
        <v>83</v>
      </c>
      <c r="AY187" s="21" t="s">
        <v>131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21" t="s">
        <v>81</v>
      </c>
      <c r="BK187" s="239">
        <f>ROUND(I187*H187,2)</f>
        <v>0</v>
      </c>
      <c r="BL187" s="21" t="s">
        <v>434</v>
      </c>
      <c r="BM187" s="21" t="s">
        <v>465</v>
      </c>
    </row>
    <row r="188" s="1" customFormat="1">
      <c r="B188" s="43"/>
      <c r="C188" s="71"/>
      <c r="D188" s="250" t="s">
        <v>157</v>
      </c>
      <c r="E188" s="71"/>
      <c r="F188" s="251" t="s">
        <v>453</v>
      </c>
      <c r="G188" s="71"/>
      <c r="H188" s="71"/>
      <c r="I188" s="196"/>
      <c r="J188" s="71"/>
      <c r="K188" s="71"/>
      <c r="L188" s="69"/>
      <c r="M188" s="252"/>
      <c r="N188" s="44"/>
      <c r="O188" s="44"/>
      <c r="P188" s="44"/>
      <c r="Q188" s="44"/>
      <c r="R188" s="44"/>
      <c r="S188" s="44"/>
      <c r="T188" s="92"/>
      <c r="AT188" s="21" t="s">
        <v>157</v>
      </c>
      <c r="AU188" s="21" t="s">
        <v>83</v>
      </c>
    </row>
    <row r="189" s="1" customFormat="1" ht="25.5" customHeight="1">
      <c r="B189" s="43"/>
      <c r="C189" s="228" t="s">
        <v>466</v>
      </c>
      <c r="D189" s="228" t="s">
        <v>135</v>
      </c>
      <c r="E189" s="229" t="s">
        <v>467</v>
      </c>
      <c r="F189" s="230" t="s">
        <v>468</v>
      </c>
      <c r="G189" s="231" t="s">
        <v>225</v>
      </c>
      <c r="H189" s="232">
        <v>28</v>
      </c>
      <c r="I189" s="233"/>
      <c r="J189" s="234">
        <f>ROUND(I189*H189,2)</f>
        <v>0</v>
      </c>
      <c r="K189" s="230" t="s">
        <v>139</v>
      </c>
      <c r="L189" s="69"/>
      <c r="M189" s="235" t="s">
        <v>23</v>
      </c>
      <c r="N189" s="236" t="s">
        <v>45</v>
      </c>
      <c r="O189" s="44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AR189" s="21" t="s">
        <v>434</v>
      </c>
      <c r="AT189" s="21" t="s">
        <v>135</v>
      </c>
      <c r="AU189" s="21" t="s">
        <v>83</v>
      </c>
      <c r="AY189" s="21" t="s">
        <v>131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21" t="s">
        <v>81</v>
      </c>
      <c r="BK189" s="239">
        <f>ROUND(I189*H189,2)</f>
        <v>0</v>
      </c>
      <c r="BL189" s="21" t="s">
        <v>434</v>
      </c>
      <c r="BM189" s="21" t="s">
        <v>469</v>
      </c>
    </row>
    <row r="190" s="1" customFormat="1">
      <c r="B190" s="43"/>
      <c r="C190" s="71"/>
      <c r="D190" s="250" t="s">
        <v>157</v>
      </c>
      <c r="E190" s="71"/>
      <c r="F190" s="251" t="s">
        <v>453</v>
      </c>
      <c r="G190" s="71"/>
      <c r="H190" s="71"/>
      <c r="I190" s="196"/>
      <c r="J190" s="71"/>
      <c r="K190" s="71"/>
      <c r="L190" s="69"/>
      <c r="M190" s="252"/>
      <c r="N190" s="44"/>
      <c r="O190" s="44"/>
      <c r="P190" s="44"/>
      <c r="Q190" s="44"/>
      <c r="R190" s="44"/>
      <c r="S190" s="44"/>
      <c r="T190" s="92"/>
      <c r="AT190" s="21" t="s">
        <v>157</v>
      </c>
      <c r="AU190" s="21" t="s">
        <v>83</v>
      </c>
    </row>
    <row r="191" s="1" customFormat="1" ht="25.5" customHeight="1">
      <c r="B191" s="43"/>
      <c r="C191" s="228" t="s">
        <v>470</v>
      </c>
      <c r="D191" s="228" t="s">
        <v>135</v>
      </c>
      <c r="E191" s="229" t="s">
        <v>471</v>
      </c>
      <c r="F191" s="230" t="s">
        <v>472</v>
      </c>
      <c r="G191" s="231" t="s">
        <v>225</v>
      </c>
      <c r="H191" s="232">
        <v>52</v>
      </c>
      <c r="I191" s="233"/>
      <c r="J191" s="234">
        <f>ROUND(I191*H191,2)</f>
        <v>0</v>
      </c>
      <c r="K191" s="230" t="s">
        <v>139</v>
      </c>
      <c r="L191" s="69"/>
      <c r="M191" s="235" t="s">
        <v>23</v>
      </c>
      <c r="N191" s="236" t="s">
        <v>45</v>
      </c>
      <c r="O191" s="44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AR191" s="21" t="s">
        <v>434</v>
      </c>
      <c r="AT191" s="21" t="s">
        <v>135</v>
      </c>
      <c r="AU191" s="21" t="s">
        <v>83</v>
      </c>
      <c r="AY191" s="21" t="s">
        <v>131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21" t="s">
        <v>81</v>
      </c>
      <c r="BK191" s="239">
        <f>ROUND(I191*H191,2)</f>
        <v>0</v>
      </c>
      <c r="BL191" s="21" t="s">
        <v>434</v>
      </c>
      <c r="BM191" s="21" t="s">
        <v>473</v>
      </c>
    </row>
    <row r="192" s="1" customFormat="1">
      <c r="B192" s="43"/>
      <c r="C192" s="71"/>
      <c r="D192" s="250" t="s">
        <v>157</v>
      </c>
      <c r="E192" s="71"/>
      <c r="F192" s="251" t="s">
        <v>453</v>
      </c>
      <c r="G192" s="71"/>
      <c r="H192" s="71"/>
      <c r="I192" s="196"/>
      <c r="J192" s="71"/>
      <c r="K192" s="71"/>
      <c r="L192" s="69"/>
      <c r="M192" s="252"/>
      <c r="N192" s="44"/>
      <c r="O192" s="44"/>
      <c r="P192" s="44"/>
      <c r="Q192" s="44"/>
      <c r="R192" s="44"/>
      <c r="S192" s="44"/>
      <c r="T192" s="92"/>
      <c r="AT192" s="21" t="s">
        <v>157</v>
      </c>
      <c r="AU192" s="21" t="s">
        <v>83</v>
      </c>
    </row>
    <row r="193" s="1" customFormat="1" ht="16.5" customHeight="1">
      <c r="B193" s="43"/>
      <c r="C193" s="228" t="s">
        <v>81</v>
      </c>
      <c r="D193" s="228" t="s">
        <v>135</v>
      </c>
      <c r="E193" s="229" t="s">
        <v>474</v>
      </c>
      <c r="F193" s="230" t="s">
        <v>475</v>
      </c>
      <c r="G193" s="231" t="s">
        <v>433</v>
      </c>
      <c r="H193" s="232">
        <v>0.40999999999999998</v>
      </c>
      <c r="I193" s="233"/>
      <c r="J193" s="234">
        <f>ROUND(I193*H193,2)</f>
        <v>0</v>
      </c>
      <c r="K193" s="230" t="s">
        <v>139</v>
      </c>
      <c r="L193" s="69"/>
      <c r="M193" s="235" t="s">
        <v>23</v>
      </c>
      <c r="N193" s="236" t="s">
        <v>45</v>
      </c>
      <c r="O193" s="44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AR193" s="21" t="s">
        <v>140</v>
      </c>
      <c r="AT193" s="21" t="s">
        <v>135</v>
      </c>
      <c r="AU193" s="21" t="s">
        <v>83</v>
      </c>
      <c r="AY193" s="21" t="s">
        <v>131</v>
      </c>
      <c r="BE193" s="239">
        <f>IF(N193="základní",J193,0)</f>
        <v>0</v>
      </c>
      <c r="BF193" s="239">
        <f>IF(N193="snížená",J193,0)</f>
        <v>0</v>
      </c>
      <c r="BG193" s="239">
        <f>IF(N193="zákl. přenesená",J193,0)</f>
        <v>0</v>
      </c>
      <c r="BH193" s="239">
        <f>IF(N193="sníž. přenesená",J193,0)</f>
        <v>0</v>
      </c>
      <c r="BI193" s="239">
        <f>IF(N193="nulová",J193,0)</f>
        <v>0</v>
      </c>
      <c r="BJ193" s="21" t="s">
        <v>81</v>
      </c>
      <c r="BK193" s="239">
        <f>ROUND(I193*H193,2)</f>
        <v>0</v>
      </c>
      <c r="BL193" s="21" t="s">
        <v>140</v>
      </c>
      <c r="BM193" s="21" t="s">
        <v>476</v>
      </c>
    </row>
    <row r="194" s="1" customFormat="1">
      <c r="B194" s="43"/>
      <c r="C194" s="71"/>
      <c r="D194" s="250" t="s">
        <v>157</v>
      </c>
      <c r="E194" s="71"/>
      <c r="F194" s="251" t="s">
        <v>477</v>
      </c>
      <c r="G194" s="71"/>
      <c r="H194" s="71"/>
      <c r="I194" s="196"/>
      <c r="J194" s="71"/>
      <c r="K194" s="71"/>
      <c r="L194" s="69"/>
      <c r="M194" s="252"/>
      <c r="N194" s="44"/>
      <c r="O194" s="44"/>
      <c r="P194" s="44"/>
      <c r="Q194" s="44"/>
      <c r="R194" s="44"/>
      <c r="S194" s="44"/>
      <c r="T194" s="92"/>
      <c r="AT194" s="21" t="s">
        <v>157</v>
      </c>
      <c r="AU194" s="21" t="s">
        <v>83</v>
      </c>
    </row>
    <row r="195" s="11" customFormat="1" ht="37.44" customHeight="1">
      <c r="B195" s="212"/>
      <c r="C195" s="213"/>
      <c r="D195" s="214" t="s">
        <v>73</v>
      </c>
      <c r="E195" s="215" t="s">
        <v>478</v>
      </c>
      <c r="F195" s="215" t="s">
        <v>479</v>
      </c>
      <c r="G195" s="213"/>
      <c r="H195" s="213"/>
      <c r="I195" s="216"/>
      <c r="J195" s="217">
        <f>BK195</f>
        <v>0</v>
      </c>
      <c r="K195" s="213"/>
      <c r="L195" s="218"/>
      <c r="M195" s="219"/>
      <c r="N195" s="220"/>
      <c r="O195" s="220"/>
      <c r="P195" s="221">
        <f>SUM(P196:P197)</f>
        <v>0</v>
      </c>
      <c r="Q195" s="220"/>
      <c r="R195" s="221">
        <f>SUM(R196:R197)</f>
        <v>0</v>
      </c>
      <c r="S195" s="220"/>
      <c r="T195" s="222">
        <f>SUM(T196:T197)</f>
        <v>0</v>
      </c>
      <c r="AR195" s="223" t="s">
        <v>480</v>
      </c>
      <c r="AT195" s="224" t="s">
        <v>73</v>
      </c>
      <c r="AU195" s="224" t="s">
        <v>74</v>
      </c>
      <c r="AY195" s="223" t="s">
        <v>131</v>
      </c>
      <c r="BK195" s="225">
        <f>SUM(BK196:BK197)</f>
        <v>0</v>
      </c>
    </row>
    <row r="196" s="1" customFormat="1" ht="38.25" customHeight="1">
      <c r="B196" s="43"/>
      <c r="C196" s="228" t="s">
        <v>481</v>
      </c>
      <c r="D196" s="228" t="s">
        <v>135</v>
      </c>
      <c r="E196" s="229" t="s">
        <v>482</v>
      </c>
      <c r="F196" s="230" t="s">
        <v>483</v>
      </c>
      <c r="G196" s="231" t="s">
        <v>484</v>
      </c>
      <c r="H196" s="232">
        <v>8</v>
      </c>
      <c r="I196" s="233"/>
      <c r="J196" s="234">
        <f>ROUND(I196*H196,2)</f>
        <v>0</v>
      </c>
      <c r="K196" s="230" t="s">
        <v>139</v>
      </c>
      <c r="L196" s="69"/>
      <c r="M196" s="235" t="s">
        <v>23</v>
      </c>
      <c r="N196" s="236" t="s">
        <v>45</v>
      </c>
      <c r="O196" s="44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AR196" s="21" t="s">
        <v>485</v>
      </c>
      <c r="AT196" s="21" t="s">
        <v>135</v>
      </c>
      <c r="AU196" s="21" t="s">
        <v>81</v>
      </c>
      <c r="AY196" s="21" t="s">
        <v>131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21" t="s">
        <v>81</v>
      </c>
      <c r="BK196" s="239">
        <f>ROUND(I196*H196,2)</f>
        <v>0</v>
      </c>
      <c r="BL196" s="21" t="s">
        <v>485</v>
      </c>
      <c r="BM196" s="21" t="s">
        <v>486</v>
      </c>
    </row>
    <row r="197" s="1" customFormat="1" ht="25.5" customHeight="1">
      <c r="B197" s="43"/>
      <c r="C197" s="228" t="s">
        <v>487</v>
      </c>
      <c r="D197" s="228" t="s">
        <v>135</v>
      </c>
      <c r="E197" s="229" t="s">
        <v>488</v>
      </c>
      <c r="F197" s="230" t="s">
        <v>489</v>
      </c>
      <c r="G197" s="231" t="s">
        <v>484</v>
      </c>
      <c r="H197" s="232">
        <v>8</v>
      </c>
      <c r="I197" s="233"/>
      <c r="J197" s="234">
        <f>ROUND(I197*H197,2)</f>
        <v>0</v>
      </c>
      <c r="K197" s="230" t="s">
        <v>139</v>
      </c>
      <c r="L197" s="69"/>
      <c r="M197" s="235" t="s">
        <v>23</v>
      </c>
      <c r="N197" s="253" t="s">
        <v>45</v>
      </c>
      <c r="O197" s="254"/>
      <c r="P197" s="255">
        <f>O197*H197</f>
        <v>0</v>
      </c>
      <c r="Q197" s="255">
        <v>0</v>
      </c>
      <c r="R197" s="255">
        <f>Q197*H197</f>
        <v>0</v>
      </c>
      <c r="S197" s="255">
        <v>0</v>
      </c>
      <c r="T197" s="256">
        <f>S197*H197</f>
        <v>0</v>
      </c>
      <c r="AR197" s="21" t="s">
        <v>485</v>
      </c>
      <c r="AT197" s="21" t="s">
        <v>135</v>
      </c>
      <c r="AU197" s="21" t="s">
        <v>81</v>
      </c>
      <c r="AY197" s="21" t="s">
        <v>131</v>
      </c>
      <c r="BE197" s="239">
        <f>IF(N197="základní",J197,0)</f>
        <v>0</v>
      </c>
      <c r="BF197" s="239">
        <f>IF(N197="snížená",J197,0)</f>
        <v>0</v>
      </c>
      <c r="BG197" s="239">
        <f>IF(N197="zákl. přenesená",J197,0)</f>
        <v>0</v>
      </c>
      <c r="BH197" s="239">
        <f>IF(N197="sníž. přenesená",J197,0)</f>
        <v>0</v>
      </c>
      <c r="BI197" s="239">
        <f>IF(N197="nulová",J197,0)</f>
        <v>0</v>
      </c>
      <c r="BJ197" s="21" t="s">
        <v>81</v>
      </c>
      <c r="BK197" s="239">
        <f>ROUND(I197*H197,2)</f>
        <v>0</v>
      </c>
      <c r="BL197" s="21" t="s">
        <v>485</v>
      </c>
      <c r="BM197" s="21" t="s">
        <v>490</v>
      </c>
    </row>
    <row r="198" s="1" customFormat="1" ht="6.96" customHeight="1">
      <c r="B198" s="64"/>
      <c r="C198" s="65"/>
      <c r="D198" s="65"/>
      <c r="E198" s="65"/>
      <c r="F198" s="65"/>
      <c r="G198" s="65"/>
      <c r="H198" s="65"/>
      <c r="I198" s="171"/>
      <c r="J198" s="65"/>
      <c r="K198" s="65"/>
      <c r="L198" s="69"/>
    </row>
  </sheetData>
  <sheetProtection sheet="1" autoFilter="0" formatColumns="0" formatRows="0" objects="1" scenarios="1" spinCount="100000" saltValue="vDjY8TIgVWH6eyK6cyymsLmtCBjYNk91yGwL0eN9Ll3JFrMuBCPGq+Ye8rC2HV54uQf2Oa3WkKatrD/nrBFMLQ==" hashValue="hbMKpoqvBMljfoKfaUjJG50Xaqk7e98+ffSzy7chZ+GH0X93RgQHp2Wh9DTDL+h5jdTUGbGgpN1zZ0iBWtRmkw==" algorithmName="SHA-512" password="CC35"/>
  <autoFilter ref="C92:K197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81:H81"/>
    <mergeCell ref="E83:H83"/>
    <mergeCell ref="E85:H85"/>
    <mergeCell ref="G1:H1"/>
    <mergeCell ref="L2:V2"/>
  </mergeCells>
  <hyperlinks>
    <hyperlink ref="F1:G1" location="C2" display="1) Krycí list soupisu"/>
    <hyperlink ref="G1:H1" location="C58" display="2) Rekapitulace"/>
    <hyperlink ref="J1" location="C92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57" customWidth="1"/>
    <col min="2" max="2" width="1.664063" style="257" customWidth="1"/>
    <col min="3" max="4" width="5" style="257" customWidth="1"/>
    <col min="5" max="5" width="11.67" style="257" customWidth="1"/>
    <col min="6" max="6" width="9.17" style="257" customWidth="1"/>
    <col min="7" max="7" width="5" style="257" customWidth="1"/>
    <col min="8" max="8" width="77.83" style="257" customWidth="1"/>
    <col min="9" max="10" width="20" style="257" customWidth="1"/>
    <col min="11" max="11" width="1.664063" style="257" customWidth="1"/>
  </cols>
  <sheetData>
    <row r="1" ht="37.5" customHeight="1"/>
    <row r="2" ht="7.5" customHeight="1">
      <c r="B2" s="258"/>
      <c r="C2" s="259"/>
      <c r="D2" s="259"/>
      <c r="E2" s="259"/>
      <c r="F2" s="259"/>
      <c r="G2" s="259"/>
      <c r="H2" s="259"/>
      <c r="I2" s="259"/>
      <c r="J2" s="259"/>
      <c r="K2" s="260"/>
    </row>
    <row r="3" s="12" customFormat="1" ht="45" customHeight="1">
      <c r="B3" s="261"/>
      <c r="C3" s="262" t="s">
        <v>491</v>
      </c>
      <c r="D3" s="262"/>
      <c r="E3" s="262"/>
      <c r="F3" s="262"/>
      <c r="G3" s="262"/>
      <c r="H3" s="262"/>
      <c r="I3" s="262"/>
      <c r="J3" s="262"/>
      <c r="K3" s="263"/>
    </row>
    <row r="4" ht="25.5" customHeight="1">
      <c r="B4" s="264"/>
      <c r="C4" s="265" t="s">
        <v>492</v>
      </c>
      <c r="D4" s="265"/>
      <c r="E4" s="265"/>
      <c r="F4" s="265"/>
      <c r="G4" s="265"/>
      <c r="H4" s="265"/>
      <c r="I4" s="265"/>
      <c r="J4" s="265"/>
      <c r="K4" s="266"/>
    </row>
    <row r="5" ht="5.25" customHeight="1">
      <c r="B5" s="264"/>
      <c r="C5" s="267"/>
      <c r="D5" s="267"/>
      <c r="E5" s="267"/>
      <c r="F5" s="267"/>
      <c r="G5" s="267"/>
      <c r="H5" s="267"/>
      <c r="I5" s="267"/>
      <c r="J5" s="267"/>
      <c r="K5" s="266"/>
    </row>
    <row r="6" ht="15" customHeight="1">
      <c r="B6" s="264"/>
      <c r="C6" s="268" t="s">
        <v>493</v>
      </c>
      <c r="D6" s="268"/>
      <c r="E6" s="268"/>
      <c r="F6" s="268"/>
      <c r="G6" s="268"/>
      <c r="H6" s="268"/>
      <c r="I6" s="268"/>
      <c r="J6" s="268"/>
      <c r="K6" s="266"/>
    </row>
    <row r="7" ht="15" customHeight="1">
      <c r="B7" s="269"/>
      <c r="C7" s="268" t="s">
        <v>494</v>
      </c>
      <c r="D7" s="268"/>
      <c r="E7" s="268"/>
      <c r="F7" s="268"/>
      <c r="G7" s="268"/>
      <c r="H7" s="268"/>
      <c r="I7" s="268"/>
      <c r="J7" s="268"/>
      <c r="K7" s="266"/>
    </row>
    <row r="8" ht="12.75" customHeight="1">
      <c r="B8" s="269"/>
      <c r="C8" s="268"/>
      <c r="D8" s="268"/>
      <c r="E8" s="268"/>
      <c r="F8" s="268"/>
      <c r="G8" s="268"/>
      <c r="H8" s="268"/>
      <c r="I8" s="268"/>
      <c r="J8" s="268"/>
      <c r="K8" s="266"/>
    </row>
    <row r="9" ht="15" customHeight="1">
      <c r="B9" s="269"/>
      <c r="C9" s="268" t="s">
        <v>495</v>
      </c>
      <c r="D9" s="268"/>
      <c r="E9" s="268"/>
      <c r="F9" s="268"/>
      <c r="G9" s="268"/>
      <c r="H9" s="268"/>
      <c r="I9" s="268"/>
      <c r="J9" s="268"/>
      <c r="K9" s="266"/>
    </row>
    <row r="10" ht="15" customHeight="1">
      <c r="B10" s="269"/>
      <c r="C10" s="268"/>
      <c r="D10" s="268" t="s">
        <v>496</v>
      </c>
      <c r="E10" s="268"/>
      <c r="F10" s="268"/>
      <c r="G10" s="268"/>
      <c r="H10" s="268"/>
      <c r="I10" s="268"/>
      <c r="J10" s="268"/>
      <c r="K10" s="266"/>
    </row>
    <row r="11" ht="15" customHeight="1">
      <c r="B11" s="269"/>
      <c r="C11" s="270"/>
      <c r="D11" s="268" t="s">
        <v>497</v>
      </c>
      <c r="E11" s="268"/>
      <c r="F11" s="268"/>
      <c r="G11" s="268"/>
      <c r="H11" s="268"/>
      <c r="I11" s="268"/>
      <c r="J11" s="268"/>
      <c r="K11" s="266"/>
    </row>
    <row r="12" ht="12.75" customHeight="1">
      <c r="B12" s="269"/>
      <c r="C12" s="270"/>
      <c r="D12" s="270"/>
      <c r="E12" s="270"/>
      <c r="F12" s="270"/>
      <c r="G12" s="270"/>
      <c r="H12" s="270"/>
      <c r="I12" s="270"/>
      <c r="J12" s="270"/>
      <c r="K12" s="266"/>
    </row>
    <row r="13" ht="15" customHeight="1">
      <c r="B13" s="269"/>
      <c r="C13" s="270"/>
      <c r="D13" s="268" t="s">
        <v>498</v>
      </c>
      <c r="E13" s="268"/>
      <c r="F13" s="268"/>
      <c r="G13" s="268"/>
      <c r="H13" s="268"/>
      <c r="I13" s="268"/>
      <c r="J13" s="268"/>
      <c r="K13" s="266"/>
    </row>
    <row r="14" ht="15" customHeight="1">
      <c r="B14" s="269"/>
      <c r="C14" s="270"/>
      <c r="D14" s="268" t="s">
        <v>499</v>
      </c>
      <c r="E14" s="268"/>
      <c r="F14" s="268"/>
      <c r="G14" s="268"/>
      <c r="H14" s="268"/>
      <c r="I14" s="268"/>
      <c r="J14" s="268"/>
      <c r="K14" s="266"/>
    </row>
    <row r="15" ht="15" customHeight="1">
      <c r="B15" s="269"/>
      <c r="C15" s="270"/>
      <c r="D15" s="268" t="s">
        <v>500</v>
      </c>
      <c r="E15" s="268"/>
      <c r="F15" s="268"/>
      <c r="G15" s="268"/>
      <c r="H15" s="268"/>
      <c r="I15" s="268"/>
      <c r="J15" s="268"/>
      <c r="K15" s="266"/>
    </row>
    <row r="16" ht="15" customHeight="1">
      <c r="B16" s="269"/>
      <c r="C16" s="270"/>
      <c r="D16" s="270"/>
      <c r="E16" s="271" t="s">
        <v>80</v>
      </c>
      <c r="F16" s="268" t="s">
        <v>501</v>
      </c>
      <c r="G16" s="268"/>
      <c r="H16" s="268"/>
      <c r="I16" s="268"/>
      <c r="J16" s="268"/>
      <c r="K16" s="266"/>
    </row>
    <row r="17" ht="15" customHeight="1">
      <c r="B17" s="269"/>
      <c r="C17" s="270"/>
      <c r="D17" s="270"/>
      <c r="E17" s="271" t="s">
        <v>502</v>
      </c>
      <c r="F17" s="268" t="s">
        <v>503</v>
      </c>
      <c r="G17" s="268"/>
      <c r="H17" s="268"/>
      <c r="I17" s="268"/>
      <c r="J17" s="268"/>
      <c r="K17" s="266"/>
    </row>
    <row r="18" ht="15" customHeight="1">
      <c r="B18" s="269"/>
      <c r="C18" s="270"/>
      <c r="D18" s="270"/>
      <c r="E18" s="271" t="s">
        <v>504</v>
      </c>
      <c r="F18" s="268" t="s">
        <v>505</v>
      </c>
      <c r="G18" s="268"/>
      <c r="H18" s="268"/>
      <c r="I18" s="268"/>
      <c r="J18" s="268"/>
      <c r="K18" s="266"/>
    </row>
    <row r="19" ht="15" customHeight="1">
      <c r="B19" s="269"/>
      <c r="C19" s="270"/>
      <c r="D19" s="270"/>
      <c r="E19" s="271" t="s">
        <v>506</v>
      </c>
      <c r="F19" s="268" t="s">
        <v>507</v>
      </c>
      <c r="G19" s="268"/>
      <c r="H19" s="268"/>
      <c r="I19" s="268"/>
      <c r="J19" s="268"/>
      <c r="K19" s="266"/>
    </row>
    <row r="20" ht="15" customHeight="1">
      <c r="B20" s="269"/>
      <c r="C20" s="270"/>
      <c r="D20" s="270"/>
      <c r="E20" s="271" t="s">
        <v>508</v>
      </c>
      <c r="F20" s="268" t="s">
        <v>509</v>
      </c>
      <c r="G20" s="268"/>
      <c r="H20" s="268"/>
      <c r="I20" s="268"/>
      <c r="J20" s="268"/>
      <c r="K20" s="266"/>
    </row>
    <row r="21" ht="15" customHeight="1">
      <c r="B21" s="269"/>
      <c r="C21" s="270"/>
      <c r="D21" s="270"/>
      <c r="E21" s="271" t="s">
        <v>87</v>
      </c>
      <c r="F21" s="268" t="s">
        <v>510</v>
      </c>
      <c r="G21" s="268"/>
      <c r="H21" s="268"/>
      <c r="I21" s="268"/>
      <c r="J21" s="268"/>
      <c r="K21" s="266"/>
    </row>
    <row r="22" ht="12.75" customHeight="1">
      <c r="B22" s="269"/>
      <c r="C22" s="270"/>
      <c r="D22" s="270"/>
      <c r="E22" s="270"/>
      <c r="F22" s="270"/>
      <c r="G22" s="270"/>
      <c r="H22" s="270"/>
      <c r="I22" s="270"/>
      <c r="J22" s="270"/>
      <c r="K22" s="266"/>
    </row>
    <row r="23" ht="15" customHeight="1">
      <c r="B23" s="269"/>
      <c r="C23" s="268" t="s">
        <v>511</v>
      </c>
      <c r="D23" s="268"/>
      <c r="E23" s="268"/>
      <c r="F23" s="268"/>
      <c r="G23" s="268"/>
      <c r="H23" s="268"/>
      <c r="I23" s="268"/>
      <c r="J23" s="268"/>
      <c r="K23" s="266"/>
    </row>
    <row r="24" ht="15" customHeight="1">
      <c r="B24" s="269"/>
      <c r="C24" s="268" t="s">
        <v>512</v>
      </c>
      <c r="D24" s="268"/>
      <c r="E24" s="268"/>
      <c r="F24" s="268"/>
      <c r="G24" s="268"/>
      <c r="H24" s="268"/>
      <c r="I24" s="268"/>
      <c r="J24" s="268"/>
      <c r="K24" s="266"/>
    </row>
    <row r="25" ht="15" customHeight="1">
      <c r="B25" s="269"/>
      <c r="C25" s="268"/>
      <c r="D25" s="268" t="s">
        <v>513</v>
      </c>
      <c r="E25" s="268"/>
      <c r="F25" s="268"/>
      <c r="G25" s="268"/>
      <c r="H25" s="268"/>
      <c r="I25" s="268"/>
      <c r="J25" s="268"/>
      <c r="K25" s="266"/>
    </row>
    <row r="26" ht="15" customHeight="1">
      <c r="B26" s="269"/>
      <c r="C26" s="270"/>
      <c r="D26" s="268" t="s">
        <v>514</v>
      </c>
      <c r="E26" s="268"/>
      <c r="F26" s="268"/>
      <c r="G26" s="268"/>
      <c r="H26" s="268"/>
      <c r="I26" s="268"/>
      <c r="J26" s="268"/>
      <c r="K26" s="266"/>
    </row>
    <row r="27" ht="12.75" customHeight="1">
      <c r="B27" s="269"/>
      <c r="C27" s="270"/>
      <c r="D27" s="270"/>
      <c r="E27" s="270"/>
      <c r="F27" s="270"/>
      <c r="G27" s="270"/>
      <c r="H27" s="270"/>
      <c r="I27" s="270"/>
      <c r="J27" s="270"/>
      <c r="K27" s="266"/>
    </row>
    <row r="28" ht="15" customHeight="1">
      <c r="B28" s="269"/>
      <c r="C28" s="270"/>
      <c r="D28" s="268" t="s">
        <v>515</v>
      </c>
      <c r="E28" s="268"/>
      <c r="F28" s="268"/>
      <c r="G28" s="268"/>
      <c r="H28" s="268"/>
      <c r="I28" s="268"/>
      <c r="J28" s="268"/>
      <c r="K28" s="266"/>
    </row>
    <row r="29" ht="15" customHeight="1">
      <c r="B29" s="269"/>
      <c r="C29" s="270"/>
      <c r="D29" s="268" t="s">
        <v>516</v>
      </c>
      <c r="E29" s="268"/>
      <c r="F29" s="268"/>
      <c r="G29" s="268"/>
      <c r="H29" s="268"/>
      <c r="I29" s="268"/>
      <c r="J29" s="268"/>
      <c r="K29" s="266"/>
    </row>
    <row r="30" ht="12.75" customHeight="1">
      <c r="B30" s="269"/>
      <c r="C30" s="270"/>
      <c r="D30" s="270"/>
      <c r="E30" s="270"/>
      <c r="F30" s="270"/>
      <c r="G30" s="270"/>
      <c r="H30" s="270"/>
      <c r="I30" s="270"/>
      <c r="J30" s="270"/>
      <c r="K30" s="266"/>
    </row>
    <row r="31" ht="15" customHeight="1">
      <c r="B31" s="269"/>
      <c r="C31" s="270"/>
      <c r="D31" s="268" t="s">
        <v>517</v>
      </c>
      <c r="E31" s="268"/>
      <c r="F31" s="268"/>
      <c r="G31" s="268"/>
      <c r="H31" s="268"/>
      <c r="I31" s="268"/>
      <c r="J31" s="268"/>
      <c r="K31" s="266"/>
    </row>
    <row r="32" ht="15" customHeight="1">
      <c r="B32" s="269"/>
      <c r="C32" s="270"/>
      <c r="D32" s="268" t="s">
        <v>518</v>
      </c>
      <c r="E32" s="268"/>
      <c r="F32" s="268"/>
      <c r="G32" s="268"/>
      <c r="H32" s="268"/>
      <c r="I32" s="268"/>
      <c r="J32" s="268"/>
      <c r="K32" s="266"/>
    </row>
    <row r="33" ht="15" customHeight="1">
      <c r="B33" s="269"/>
      <c r="C33" s="270"/>
      <c r="D33" s="268" t="s">
        <v>519</v>
      </c>
      <c r="E33" s="268"/>
      <c r="F33" s="268"/>
      <c r="G33" s="268"/>
      <c r="H33" s="268"/>
      <c r="I33" s="268"/>
      <c r="J33" s="268"/>
      <c r="K33" s="266"/>
    </row>
    <row r="34" ht="15" customHeight="1">
      <c r="B34" s="269"/>
      <c r="C34" s="270"/>
      <c r="D34" s="268"/>
      <c r="E34" s="272" t="s">
        <v>116</v>
      </c>
      <c r="F34" s="268"/>
      <c r="G34" s="268" t="s">
        <v>520</v>
      </c>
      <c r="H34" s="268"/>
      <c r="I34" s="268"/>
      <c r="J34" s="268"/>
      <c r="K34" s="266"/>
    </row>
    <row r="35" ht="30.75" customHeight="1">
      <c r="B35" s="269"/>
      <c r="C35" s="270"/>
      <c r="D35" s="268"/>
      <c r="E35" s="272" t="s">
        <v>521</v>
      </c>
      <c r="F35" s="268"/>
      <c r="G35" s="268" t="s">
        <v>522</v>
      </c>
      <c r="H35" s="268"/>
      <c r="I35" s="268"/>
      <c r="J35" s="268"/>
      <c r="K35" s="266"/>
    </row>
    <row r="36" ht="15" customHeight="1">
      <c r="B36" s="269"/>
      <c r="C36" s="270"/>
      <c r="D36" s="268"/>
      <c r="E36" s="272" t="s">
        <v>55</v>
      </c>
      <c r="F36" s="268"/>
      <c r="G36" s="268" t="s">
        <v>523</v>
      </c>
      <c r="H36" s="268"/>
      <c r="I36" s="268"/>
      <c r="J36" s="268"/>
      <c r="K36" s="266"/>
    </row>
    <row r="37" ht="15" customHeight="1">
      <c r="B37" s="269"/>
      <c r="C37" s="270"/>
      <c r="D37" s="268"/>
      <c r="E37" s="272" t="s">
        <v>117</v>
      </c>
      <c r="F37" s="268"/>
      <c r="G37" s="268" t="s">
        <v>524</v>
      </c>
      <c r="H37" s="268"/>
      <c r="I37" s="268"/>
      <c r="J37" s="268"/>
      <c r="K37" s="266"/>
    </row>
    <row r="38" ht="15" customHeight="1">
      <c r="B38" s="269"/>
      <c r="C38" s="270"/>
      <c r="D38" s="268"/>
      <c r="E38" s="272" t="s">
        <v>118</v>
      </c>
      <c r="F38" s="268"/>
      <c r="G38" s="268" t="s">
        <v>525</v>
      </c>
      <c r="H38" s="268"/>
      <c r="I38" s="268"/>
      <c r="J38" s="268"/>
      <c r="K38" s="266"/>
    </row>
    <row r="39" ht="15" customHeight="1">
      <c r="B39" s="269"/>
      <c r="C39" s="270"/>
      <c r="D39" s="268"/>
      <c r="E39" s="272" t="s">
        <v>119</v>
      </c>
      <c r="F39" s="268"/>
      <c r="G39" s="268" t="s">
        <v>526</v>
      </c>
      <c r="H39" s="268"/>
      <c r="I39" s="268"/>
      <c r="J39" s="268"/>
      <c r="K39" s="266"/>
    </row>
    <row r="40" ht="15" customHeight="1">
      <c r="B40" s="269"/>
      <c r="C40" s="270"/>
      <c r="D40" s="268"/>
      <c r="E40" s="272" t="s">
        <v>527</v>
      </c>
      <c r="F40" s="268"/>
      <c r="G40" s="268" t="s">
        <v>528</v>
      </c>
      <c r="H40" s="268"/>
      <c r="I40" s="268"/>
      <c r="J40" s="268"/>
      <c r="K40" s="266"/>
    </row>
    <row r="41" ht="15" customHeight="1">
      <c r="B41" s="269"/>
      <c r="C41" s="270"/>
      <c r="D41" s="268"/>
      <c r="E41" s="272"/>
      <c r="F41" s="268"/>
      <c r="G41" s="268" t="s">
        <v>529</v>
      </c>
      <c r="H41" s="268"/>
      <c r="I41" s="268"/>
      <c r="J41" s="268"/>
      <c r="K41" s="266"/>
    </row>
    <row r="42" ht="15" customHeight="1">
      <c r="B42" s="269"/>
      <c r="C42" s="270"/>
      <c r="D42" s="268"/>
      <c r="E42" s="272" t="s">
        <v>530</v>
      </c>
      <c r="F42" s="268"/>
      <c r="G42" s="268" t="s">
        <v>531</v>
      </c>
      <c r="H42" s="268"/>
      <c r="I42" s="268"/>
      <c r="J42" s="268"/>
      <c r="K42" s="266"/>
    </row>
    <row r="43" ht="15" customHeight="1">
      <c r="B43" s="269"/>
      <c r="C43" s="270"/>
      <c r="D43" s="268"/>
      <c r="E43" s="272" t="s">
        <v>121</v>
      </c>
      <c r="F43" s="268"/>
      <c r="G43" s="268" t="s">
        <v>532</v>
      </c>
      <c r="H43" s="268"/>
      <c r="I43" s="268"/>
      <c r="J43" s="268"/>
      <c r="K43" s="266"/>
    </row>
    <row r="44" ht="12.75" customHeight="1">
      <c r="B44" s="269"/>
      <c r="C44" s="270"/>
      <c r="D44" s="268"/>
      <c r="E44" s="268"/>
      <c r="F44" s="268"/>
      <c r="G44" s="268"/>
      <c r="H44" s="268"/>
      <c r="I44" s="268"/>
      <c r="J44" s="268"/>
      <c r="K44" s="266"/>
    </row>
    <row r="45" ht="15" customHeight="1">
      <c r="B45" s="269"/>
      <c r="C45" s="270"/>
      <c r="D45" s="268" t="s">
        <v>533</v>
      </c>
      <c r="E45" s="268"/>
      <c r="F45" s="268"/>
      <c r="G45" s="268"/>
      <c r="H45" s="268"/>
      <c r="I45" s="268"/>
      <c r="J45" s="268"/>
      <c r="K45" s="266"/>
    </row>
    <row r="46" ht="15" customHeight="1">
      <c r="B46" s="269"/>
      <c r="C46" s="270"/>
      <c r="D46" s="270"/>
      <c r="E46" s="268" t="s">
        <v>534</v>
      </c>
      <c r="F46" s="268"/>
      <c r="G46" s="268"/>
      <c r="H46" s="268"/>
      <c r="I46" s="268"/>
      <c r="J46" s="268"/>
      <c r="K46" s="266"/>
    </row>
    <row r="47" ht="15" customHeight="1">
      <c r="B47" s="269"/>
      <c r="C47" s="270"/>
      <c r="D47" s="270"/>
      <c r="E47" s="268" t="s">
        <v>535</v>
      </c>
      <c r="F47" s="268"/>
      <c r="G47" s="268"/>
      <c r="H47" s="268"/>
      <c r="I47" s="268"/>
      <c r="J47" s="268"/>
      <c r="K47" s="266"/>
    </row>
    <row r="48" ht="15" customHeight="1">
      <c r="B48" s="269"/>
      <c r="C48" s="270"/>
      <c r="D48" s="270"/>
      <c r="E48" s="268" t="s">
        <v>536</v>
      </c>
      <c r="F48" s="268"/>
      <c r="G48" s="268"/>
      <c r="H48" s="268"/>
      <c r="I48" s="268"/>
      <c r="J48" s="268"/>
      <c r="K48" s="266"/>
    </row>
    <row r="49" ht="15" customHeight="1">
      <c r="B49" s="269"/>
      <c r="C49" s="270"/>
      <c r="D49" s="268" t="s">
        <v>537</v>
      </c>
      <c r="E49" s="268"/>
      <c r="F49" s="268"/>
      <c r="G49" s="268"/>
      <c r="H49" s="268"/>
      <c r="I49" s="268"/>
      <c r="J49" s="268"/>
      <c r="K49" s="266"/>
    </row>
    <row r="50" ht="25.5" customHeight="1">
      <c r="B50" s="264"/>
      <c r="C50" s="265" t="s">
        <v>538</v>
      </c>
      <c r="D50" s="265"/>
      <c r="E50" s="265"/>
      <c r="F50" s="265"/>
      <c r="G50" s="265"/>
      <c r="H50" s="265"/>
      <c r="I50" s="265"/>
      <c r="J50" s="265"/>
      <c r="K50" s="266"/>
    </row>
    <row r="51" ht="5.25" customHeight="1">
      <c r="B51" s="264"/>
      <c r="C51" s="267"/>
      <c r="D51" s="267"/>
      <c r="E51" s="267"/>
      <c r="F51" s="267"/>
      <c r="G51" s="267"/>
      <c r="H51" s="267"/>
      <c r="I51" s="267"/>
      <c r="J51" s="267"/>
      <c r="K51" s="266"/>
    </row>
    <row r="52" ht="15" customHeight="1">
      <c r="B52" s="264"/>
      <c r="C52" s="268" t="s">
        <v>539</v>
      </c>
      <c r="D52" s="268"/>
      <c r="E52" s="268"/>
      <c r="F52" s="268"/>
      <c r="G52" s="268"/>
      <c r="H52" s="268"/>
      <c r="I52" s="268"/>
      <c r="J52" s="268"/>
      <c r="K52" s="266"/>
    </row>
    <row r="53" ht="15" customHeight="1">
      <c r="B53" s="264"/>
      <c r="C53" s="268" t="s">
        <v>540</v>
      </c>
      <c r="D53" s="268"/>
      <c r="E53" s="268"/>
      <c r="F53" s="268"/>
      <c r="G53" s="268"/>
      <c r="H53" s="268"/>
      <c r="I53" s="268"/>
      <c r="J53" s="268"/>
      <c r="K53" s="266"/>
    </row>
    <row r="54" ht="12.75" customHeight="1">
      <c r="B54" s="264"/>
      <c r="C54" s="268"/>
      <c r="D54" s="268"/>
      <c r="E54" s="268"/>
      <c r="F54" s="268"/>
      <c r="G54" s="268"/>
      <c r="H54" s="268"/>
      <c r="I54" s="268"/>
      <c r="J54" s="268"/>
      <c r="K54" s="266"/>
    </row>
    <row r="55" ht="15" customHeight="1">
      <c r="B55" s="264"/>
      <c r="C55" s="268" t="s">
        <v>541</v>
      </c>
      <c r="D55" s="268"/>
      <c r="E55" s="268"/>
      <c r="F55" s="268"/>
      <c r="G55" s="268"/>
      <c r="H55" s="268"/>
      <c r="I55" s="268"/>
      <c r="J55" s="268"/>
      <c r="K55" s="266"/>
    </row>
    <row r="56" ht="15" customHeight="1">
      <c r="B56" s="264"/>
      <c r="C56" s="270"/>
      <c r="D56" s="268" t="s">
        <v>542</v>
      </c>
      <c r="E56" s="268"/>
      <c r="F56" s="268"/>
      <c r="G56" s="268"/>
      <c r="H56" s="268"/>
      <c r="I56" s="268"/>
      <c r="J56" s="268"/>
      <c r="K56" s="266"/>
    </row>
    <row r="57" ht="15" customHeight="1">
      <c r="B57" s="264"/>
      <c r="C57" s="270"/>
      <c r="D57" s="268" t="s">
        <v>543</v>
      </c>
      <c r="E57" s="268"/>
      <c r="F57" s="268"/>
      <c r="G57" s="268"/>
      <c r="H57" s="268"/>
      <c r="I57" s="268"/>
      <c r="J57" s="268"/>
      <c r="K57" s="266"/>
    </row>
    <row r="58" ht="15" customHeight="1">
      <c r="B58" s="264"/>
      <c r="C58" s="270"/>
      <c r="D58" s="268" t="s">
        <v>544</v>
      </c>
      <c r="E58" s="268"/>
      <c r="F58" s="268"/>
      <c r="G58" s="268"/>
      <c r="H58" s="268"/>
      <c r="I58" s="268"/>
      <c r="J58" s="268"/>
      <c r="K58" s="266"/>
    </row>
    <row r="59" ht="15" customHeight="1">
      <c r="B59" s="264"/>
      <c r="C59" s="270"/>
      <c r="D59" s="268" t="s">
        <v>545</v>
      </c>
      <c r="E59" s="268"/>
      <c r="F59" s="268"/>
      <c r="G59" s="268"/>
      <c r="H59" s="268"/>
      <c r="I59" s="268"/>
      <c r="J59" s="268"/>
      <c r="K59" s="266"/>
    </row>
    <row r="60" ht="15" customHeight="1">
      <c r="B60" s="264"/>
      <c r="C60" s="270"/>
      <c r="D60" s="273" t="s">
        <v>546</v>
      </c>
      <c r="E60" s="273"/>
      <c r="F60" s="273"/>
      <c r="G60" s="273"/>
      <c r="H60" s="273"/>
      <c r="I60" s="273"/>
      <c r="J60" s="273"/>
      <c r="K60" s="266"/>
    </row>
    <row r="61" ht="15" customHeight="1">
      <c r="B61" s="264"/>
      <c r="C61" s="270"/>
      <c r="D61" s="268" t="s">
        <v>547</v>
      </c>
      <c r="E61" s="268"/>
      <c r="F61" s="268"/>
      <c r="G61" s="268"/>
      <c r="H61" s="268"/>
      <c r="I61" s="268"/>
      <c r="J61" s="268"/>
      <c r="K61" s="266"/>
    </row>
    <row r="62" ht="12.75" customHeight="1">
      <c r="B62" s="264"/>
      <c r="C62" s="270"/>
      <c r="D62" s="270"/>
      <c r="E62" s="274"/>
      <c r="F62" s="270"/>
      <c r="G62" s="270"/>
      <c r="H62" s="270"/>
      <c r="I62" s="270"/>
      <c r="J62" s="270"/>
      <c r="K62" s="266"/>
    </row>
    <row r="63" ht="15" customHeight="1">
      <c r="B63" s="264"/>
      <c r="C63" s="270"/>
      <c r="D63" s="268" t="s">
        <v>548</v>
      </c>
      <c r="E63" s="268"/>
      <c r="F63" s="268"/>
      <c r="G63" s="268"/>
      <c r="H63" s="268"/>
      <c r="I63" s="268"/>
      <c r="J63" s="268"/>
      <c r="K63" s="266"/>
    </row>
    <row r="64" ht="15" customHeight="1">
      <c r="B64" s="264"/>
      <c r="C64" s="270"/>
      <c r="D64" s="273" t="s">
        <v>549</v>
      </c>
      <c r="E64" s="273"/>
      <c r="F64" s="273"/>
      <c r="G64" s="273"/>
      <c r="H64" s="273"/>
      <c r="I64" s="273"/>
      <c r="J64" s="273"/>
      <c r="K64" s="266"/>
    </row>
    <row r="65" ht="15" customHeight="1">
      <c r="B65" s="264"/>
      <c r="C65" s="270"/>
      <c r="D65" s="268" t="s">
        <v>550</v>
      </c>
      <c r="E65" s="268"/>
      <c r="F65" s="268"/>
      <c r="G65" s="268"/>
      <c r="H65" s="268"/>
      <c r="I65" s="268"/>
      <c r="J65" s="268"/>
      <c r="K65" s="266"/>
    </row>
    <row r="66" ht="15" customHeight="1">
      <c r="B66" s="264"/>
      <c r="C66" s="270"/>
      <c r="D66" s="268" t="s">
        <v>551</v>
      </c>
      <c r="E66" s="268"/>
      <c r="F66" s="268"/>
      <c r="G66" s="268"/>
      <c r="H66" s="268"/>
      <c r="I66" s="268"/>
      <c r="J66" s="268"/>
      <c r="K66" s="266"/>
    </row>
    <row r="67" ht="15" customHeight="1">
      <c r="B67" s="264"/>
      <c r="C67" s="270"/>
      <c r="D67" s="268" t="s">
        <v>552</v>
      </c>
      <c r="E67" s="268"/>
      <c r="F67" s="268"/>
      <c r="G67" s="268"/>
      <c r="H67" s="268"/>
      <c r="I67" s="268"/>
      <c r="J67" s="268"/>
      <c r="K67" s="266"/>
    </row>
    <row r="68" ht="15" customHeight="1">
      <c r="B68" s="264"/>
      <c r="C68" s="270"/>
      <c r="D68" s="268" t="s">
        <v>553</v>
      </c>
      <c r="E68" s="268"/>
      <c r="F68" s="268"/>
      <c r="G68" s="268"/>
      <c r="H68" s="268"/>
      <c r="I68" s="268"/>
      <c r="J68" s="268"/>
      <c r="K68" s="266"/>
    </row>
    <row r="69" ht="12.75" customHeight="1">
      <c r="B69" s="275"/>
      <c r="C69" s="276"/>
      <c r="D69" s="276"/>
      <c r="E69" s="276"/>
      <c r="F69" s="276"/>
      <c r="G69" s="276"/>
      <c r="H69" s="276"/>
      <c r="I69" s="276"/>
      <c r="J69" s="276"/>
      <c r="K69" s="277"/>
    </row>
    <row r="70" ht="18.75" customHeight="1">
      <c r="B70" s="278"/>
      <c r="C70" s="278"/>
      <c r="D70" s="278"/>
      <c r="E70" s="278"/>
      <c r="F70" s="278"/>
      <c r="G70" s="278"/>
      <c r="H70" s="278"/>
      <c r="I70" s="278"/>
      <c r="J70" s="278"/>
      <c r="K70" s="279"/>
    </row>
    <row r="71" ht="18.75" customHeight="1">
      <c r="B71" s="279"/>
      <c r="C71" s="279"/>
      <c r="D71" s="279"/>
      <c r="E71" s="279"/>
      <c r="F71" s="279"/>
      <c r="G71" s="279"/>
      <c r="H71" s="279"/>
      <c r="I71" s="279"/>
      <c r="J71" s="279"/>
      <c r="K71" s="279"/>
    </row>
    <row r="72" ht="7.5" customHeight="1">
      <c r="B72" s="280"/>
      <c r="C72" s="281"/>
      <c r="D72" s="281"/>
      <c r="E72" s="281"/>
      <c r="F72" s="281"/>
      <c r="G72" s="281"/>
      <c r="H72" s="281"/>
      <c r="I72" s="281"/>
      <c r="J72" s="281"/>
      <c r="K72" s="282"/>
    </row>
    <row r="73" ht="45" customHeight="1">
      <c r="B73" s="283"/>
      <c r="C73" s="284" t="s">
        <v>93</v>
      </c>
      <c r="D73" s="284"/>
      <c r="E73" s="284"/>
      <c r="F73" s="284"/>
      <c r="G73" s="284"/>
      <c r="H73" s="284"/>
      <c r="I73" s="284"/>
      <c r="J73" s="284"/>
      <c r="K73" s="285"/>
    </row>
    <row r="74" ht="17.25" customHeight="1">
      <c r="B74" s="283"/>
      <c r="C74" s="286" t="s">
        <v>554</v>
      </c>
      <c r="D74" s="286"/>
      <c r="E74" s="286"/>
      <c r="F74" s="286" t="s">
        <v>555</v>
      </c>
      <c r="G74" s="287"/>
      <c r="H74" s="286" t="s">
        <v>117</v>
      </c>
      <c r="I74" s="286" t="s">
        <v>59</v>
      </c>
      <c r="J74" s="286" t="s">
        <v>556</v>
      </c>
      <c r="K74" s="285"/>
    </row>
    <row r="75" ht="17.25" customHeight="1">
      <c r="B75" s="283"/>
      <c r="C75" s="288" t="s">
        <v>557</v>
      </c>
      <c r="D75" s="288"/>
      <c r="E75" s="288"/>
      <c r="F75" s="289" t="s">
        <v>558</v>
      </c>
      <c r="G75" s="290"/>
      <c r="H75" s="288"/>
      <c r="I75" s="288"/>
      <c r="J75" s="288" t="s">
        <v>559</v>
      </c>
      <c r="K75" s="285"/>
    </row>
    <row r="76" ht="5.25" customHeight="1">
      <c r="B76" s="283"/>
      <c r="C76" s="291"/>
      <c r="D76" s="291"/>
      <c r="E76" s="291"/>
      <c r="F76" s="291"/>
      <c r="G76" s="292"/>
      <c r="H76" s="291"/>
      <c r="I76" s="291"/>
      <c r="J76" s="291"/>
      <c r="K76" s="285"/>
    </row>
    <row r="77" ht="15" customHeight="1">
      <c r="B77" s="283"/>
      <c r="C77" s="272" t="s">
        <v>55</v>
      </c>
      <c r="D77" s="291"/>
      <c r="E77" s="291"/>
      <c r="F77" s="293" t="s">
        <v>560</v>
      </c>
      <c r="G77" s="292"/>
      <c r="H77" s="272" t="s">
        <v>561</v>
      </c>
      <c r="I77" s="272" t="s">
        <v>562</v>
      </c>
      <c r="J77" s="272">
        <v>20</v>
      </c>
      <c r="K77" s="285"/>
    </row>
    <row r="78" ht="15" customHeight="1">
      <c r="B78" s="283"/>
      <c r="C78" s="272" t="s">
        <v>563</v>
      </c>
      <c r="D78" s="272"/>
      <c r="E78" s="272"/>
      <c r="F78" s="293" t="s">
        <v>560</v>
      </c>
      <c r="G78" s="292"/>
      <c r="H78" s="272" t="s">
        <v>564</v>
      </c>
      <c r="I78" s="272" t="s">
        <v>562</v>
      </c>
      <c r="J78" s="272">
        <v>120</v>
      </c>
      <c r="K78" s="285"/>
    </row>
    <row r="79" ht="15" customHeight="1">
      <c r="B79" s="294"/>
      <c r="C79" s="272" t="s">
        <v>565</v>
      </c>
      <c r="D79" s="272"/>
      <c r="E79" s="272"/>
      <c r="F79" s="293" t="s">
        <v>566</v>
      </c>
      <c r="G79" s="292"/>
      <c r="H79" s="272" t="s">
        <v>567</v>
      </c>
      <c r="I79" s="272" t="s">
        <v>562</v>
      </c>
      <c r="J79" s="272">
        <v>50</v>
      </c>
      <c r="K79" s="285"/>
    </row>
    <row r="80" ht="15" customHeight="1">
      <c r="B80" s="294"/>
      <c r="C80" s="272" t="s">
        <v>568</v>
      </c>
      <c r="D80" s="272"/>
      <c r="E80" s="272"/>
      <c r="F80" s="293" t="s">
        <v>560</v>
      </c>
      <c r="G80" s="292"/>
      <c r="H80" s="272" t="s">
        <v>569</v>
      </c>
      <c r="I80" s="272" t="s">
        <v>570</v>
      </c>
      <c r="J80" s="272"/>
      <c r="K80" s="285"/>
    </row>
    <row r="81" ht="15" customHeight="1">
      <c r="B81" s="294"/>
      <c r="C81" s="295" t="s">
        <v>571</v>
      </c>
      <c r="D81" s="295"/>
      <c r="E81" s="295"/>
      <c r="F81" s="296" t="s">
        <v>566</v>
      </c>
      <c r="G81" s="295"/>
      <c r="H81" s="295" t="s">
        <v>572</v>
      </c>
      <c r="I81" s="295" t="s">
        <v>562</v>
      </c>
      <c r="J81" s="295">
        <v>15</v>
      </c>
      <c r="K81" s="285"/>
    </row>
    <row r="82" ht="15" customHeight="1">
      <c r="B82" s="294"/>
      <c r="C82" s="295" t="s">
        <v>573</v>
      </c>
      <c r="D82" s="295"/>
      <c r="E82" s="295"/>
      <c r="F82" s="296" t="s">
        <v>566</v>
      </c>
      <c r="G82" s="295"/>
      <c r="H82" s="295" t="s">
        <v>574</v>
      </c>
      <c r="I82" s="295" t="s">
        <v>562</v>
      </c>
      <c r="J82" s="295">
        <v>15</v>
      </c>
      <c r="K82" s="285"/>
    </row>
    <row r="83" ht="15" customHeight="1">
      <c r="B83" s="294"/>
      <c r="C83" s="295" t="s">
        <v>575</v>
      </c>
      <c r="D83" s="295"/>
      <c r="E83" s="295"/>
      <c r="F83" s="296" t="s">
        <v>566</v>
      </c>
      <c r="G83" s="295"/>
      <c r="H83" s="295" t="s">
        <v>576</v>
      </c>
      <c r="I83" s="295" t="s">
        <v>562</v>
      </c>
      <c r="J83" s="295">
        <v>20</v>
      </c>
      <c r="K83" s="285"/>
    </row>
    <row r="84" ht="15" customHeight="1">
      <c r="B84" s="294"/>
      <c r="C84" s="295" t="s">
        <v>577</v>
      </c>
      <c r="D84" s="295"/>
      <c r="E84" s="295"/>
      <c r="F84" s="296" t="s">
        <v>566</v>
      </c>
      <c r="G84" s="295"/>
      <c r="H84" s="295" t="s">
        <v>578</v>
      </c>
      <c r="I84" s="295" t="s">
        <v>562</v>
      </c>
      <c r="J84" s="295">
        <v>20</v>
      </c>
      <c r="K84" s="285"/>
    </row>
    <row r="85" ht="15" customHeight="1">
      <c r="B85" s="294"/>
      <c r="C85" s="272" t="s">
        <v>579</v>
      </c>
      <c r="D85" s="272"/>
      <c r="E85" s="272"/>
      <c r="F85" s="293" t="s">
        <v>566</v>
      </c>
      <c r="G85" s="292"/>
      <c r="H85" s="272" t="s">
        <v>580</v>
      </c>
      <c r="I85" s="272" t="s">
        <v>562</v>
      </c>
      <c r="J85" s="272">
        <v>50</v>
      </c>
      <c r="K85" s="285"/>
    </row>
    <row r="86" ht="15" customHeight="1">
      <c r="B86" s="294"/>
      <c r="C86" s="272" t="s">
        <v>581</v>
      </c>
      <c r="D86" s="272"/>
      <c r="E86" s="272"/>
      <c r="F86" s="293" t="s">
        <v>566</v>
      </c>
      <c r="G86" s="292"/>
      <c r="H86" s="272" t="s">
        <v>582</v>
      </c>
      <c r="I86" s="272" t="s">
        <v>562</v>
      </c>
      <c r="J86" s="272">
        <v>20</v>
      </c>
      <c r="K86" s="285"/>
    </row>
    <row r="87" ht="15" customHeight="1">
      <c r="B87" s="294"/>
      <c r="C87" s="272" t="s">
        <v>583</v>
      </c>
      <c r="D87" s="272"/>
      <c r="E87" s="272"/>
      <c r="F87" s="293" t="s">
        <v>566</v>
      </c>
      <c r="G87" s="292"/>
      <c r="H87" s="272" t="s">
        <v>584</v>
      </c>
      <c r="I87" s="272" t="s">
        <v>562</v>
      </c>
      <c r="J87" s="272">
        <v>20</v>
      </c>
      <c r="K87" s="285"/>
    </row>
    <row r="88" ht="15" customHeight="1">
      <c r="B88" s="294"/>
      <c r="C88" s="272" t="s">
        <v>585</v>
      </c>
      <c r="D88" s="272"/>
      <c r="E88" s="272"/>
      <c r="F88" s="293" t="s">
        <v>566</v>
      </c>
      <c r="G88" s="292"/>
      <c r="H88" s="272" t="s">
        <v>586</v>
      </c>
      <c r="I88" s="272" t="s">
        <v>562</v>
      </c>
      <c r="J88" s="272">
        <v>50</v>
      </c>
      <c r="K88" s="285"/>
    </row>
    <row r="89" ht="15" customHeight="1">
      <c r="B89" s="294"/>
      <c r="C89" s="272" t="s">
        <v>587</v>
      </c>
      <c r="D89" s="272"/>
      <c r="E89" s="272"/>
      <c r="F89" s="293" t="s">
        <v>566</v>
      </c>
      <c r="G89" s="292"/>
      <c r="H89" s="272" t="s">
        <v>587</v>
      </c>
      <c r="I89" s="272" t="s">
        <v>562</v>
      </c>
      <c r="J89" s="272">
        <v>50</v>
      </c>
      <c r="K89" s="285"/>
    </row>
    <row r="90" ht="15" customHeight="1">
      <c r="B90" s="294"/>
      <c r="C90" s="272" t="s">
        <v>122</v>
      </c>
      <c r="D90" s="272"/>
      <c r="E90" s="272"/>
      <c r="F90" s="293" t="s">
        <v>566</v>
      </c>
      <c r="G90" s="292"/>
      <c r="H90" s="272" t="s">
        <v>588</v>
      </c>
      <c r="I90" s="272" t="s">
        <v>562</v>
      </c>
      <c r="J90" s="272">
        <v>255</v>
      </c>
      <c r="K90" s="285"/>
    </row>
    <row r="91" ht="15" customHeight="1">
      <c r="B91" s="294"/>
      <c r="C91" s="272" t="s">
        <v>589</v>
      </c>
      <c r="D91" s="272"/>
      <c r="E91" s="272"/>
      <c r="F91" s="293" t="s">
        <v>560</v>
      </c>
      <c r="G91" s="292"/>
      <c r="H91" s="272" t="s">
        <v>590</v>
      </c>
      <c r="I91" s="272" t="s">
        <v>591</v>
      </c>
      <c r="J91" s="272"/>
      <c r="K91" s="285"/>
    </row>
    <row r="92" ht="15" customHeight="1">
      <c r="B92" s="294"/>
      <c r="C92" s="272" t="s">
        <v>592</v>
      </c>
      <c r="D92" s="272"/>
      <c r="E92" s="272"/>
      <c r="F92" s="293" t="s">
        <v>560</v>
      </c>
      <c r="G92" s="292"/>
      <c r="H92" s="272" t="s">
        <v>593</v>
      </c>
      <c r="I92" s="272" t="s">
        <v>594</v>
      </c>
      <c r="J92" s="272"/>
      <c r="K92" s="285"/>
    </row>
    <row r="93" ht="15" customHeight="1">
      <c r="B93" s="294"/>
      <c r="C93" s="272" t="s">
        <v>595</v>
      </c>
      <c r="D93" s="272"/>
      <c r="E93" s="272"/>
      <c r="F93" s="293" t="s">
        <v>560</v>
      </c>
      <c r="G93" s="292"/>
      <c r="H93" s="272" t="s">
        <v>595</v>
      </c>
      <c r="I93" s="272" t="s">
        <v>594</v>
      </c>
      <c r="J93" s="272"/>
      <c r="K93" s="285"/>
    </row>
    <row r="94" ht="15" customHeight="1">
      <c r="B94" s="294"/>
      <c r="C94" s="272" t="s">
        <v>40</v>
      </c>
      <c r="D94" s="272"/>
      <c r="E94" s="272"/>
      <c r="F94" s="293" t="s">
        <v>560</v>
      </c>
      <c r="G94" s="292"/>
      <c r="H94" s="272" t="s">
        <v>596</v>
      </c>
      <c r="I94" s="272" t="s">
        <v>594</v>
      </c>
      <c r="J94" s="272"/>
      <c r="K94" s="285"/>
    </row>
    <row r="95" ht="15" customHeight="1">
      <c r="B95" s="294"/>
      <c r="C95" s="272" t="s">
        <v>50</v>
      </c>
      <c r="D95" s="272"/>
      <c r="E95" s="272"/>
      <c r="F95" s="293" t="s">
        <v>560</v>
      </c>
      <c r="G95" s="292"/>
      <c r="H95" s="272" t="s">
        <v>597</v>
      </c>
      <c r="I95" s="272" t="s">
        <v>594</v>
      </c>
      <c r="J95" s="272"/>
      <c r="K95" s="285"/>
    </row>
    <row r="96" ht="15" customHeight="1">
      <c r="B96" s="297"/>
      <c r="C96" s="298"/>
      <c r="D96" s="298"/>
      <c r="E96" s="298"/>
      <c r="F96" s="298"/>
      <c r="G96" s="298"/>
      <c r="H96" s="298"/>
      <c r="I96" s="298"/>
      <c r="J96" s="298"/>
      <c r="K96" s="299"/>
    </row>
    <row r="97" ht="18.75" customHeight="1">
      <c r="B97" s="300"/>
      <c r="C97" s="301"/>
      <c r="D97" s="301"/>
      <c r="E97" s="301"/>
      <c r="F97" s="301"/>
      <c r="G97" s="301"/>
      <c r="H97" s="301"/>
      <c r="I97" s="301"/>
      <c r="J97" s="301"/>
      <c r="K97" s="300"/>
    </row>
    <row r="98" ht="18.75" customHeight="1">
      <c r="B98" s="279"/>
      <c r="C98" s="279"/>
      <c r="D98" s="279"/>
      <c r="E98" s="279"/>
      <c r="F98" s="279"/>
      <c r="G98" s="279"/>
      <c r="H98" s="279"/>
      <c r="I98" s="279"/>
      <c r="J98" s="279"/>
      <c r="K98" s="279"/>
    </row>
    <row r="99" ht="7.5" customHeight="1">
      <c r="B99" s="280"/>
      <c r="C99" s="281"/>
      <c r="D99" s="281"/>
      <c r="E99" s="281"/>
      <c r="F99" s="281"/>
      <c r="G99" s="281"/>
      <c r="H99" s="281"/>
      <c r="I99" s="281"/>
      <c r="J99" s="281"/>
      <c r="K99" s="282"/>
    </row>
    <row r="100" ht="45" customHeight="1">
      <c r="B100" s="283"/>
      <c r="C100" s="284" t="s">
        <v>598</v>
      </c>
      <c r="D100" s="284"/>
      <c r="E100" s="284"/>
      <c r="F100" s="284"/>
      <c r="G100" s="284"/>
      <c r="H100" s="284"/>
      <c r="I100" s="284"/>
      <c r="J100" s="284"/>
      <c r="K100" s="285"/>
    </row>
    <row r="101" ht="17.25" customHeight="1">
      <c r="B101" s="283"/>
      <c r="C101" s="286" t="s">
        <v>554</v>
      </c>
      <c r="D101" s="286"/>
      <c r="E101" s="286"/>
      <c r="F101" s="286" t="s">
        <v>555</v>
      </c>
      <c r="G101" s="287"/>
      <c r="H101" s="286" t="s">
        <v>117</v>
      </c>
      <c r="I101" s="286" t="s">
        <v>59</v>
      </c>
      <c r="J101" s="286" t="s">
        <v>556</v>
      </c>
      <c r="K101" s="285"/>
    </row>
    <row r="102" ht="17.25" customHeight="1">
      <c r="B102" s="283"/>
      <c r="C102" s="288" t="s">
        <v>557</v>
      </c>
      <c r="D102" s="288"/>
      <c r="E102" s="288"/>
      <c r="F102" s="289" t="s">
        <v>558</v>
      </c>
      <c r="G102" s="290"/>
      <c r="H102" s="288"/>
      <c r="I102" s="288"/>
      <c r="J102" s="288" t="s">
        <v>559</v>
      </c>
      <c r="K102" s="285"/>
    </row>
    <row r="103" ht="5.25" customHeight="1">
      <c r="B103" s="283"/>
      <c r="C103" s="286"/>
      <c r="D103" s="286"/>
      <c r="E103" s="286"/>
      <c r="F103" s="286"/>
      <c r="G103" s="302"/>
      <c r="H103" s="286"/>
      <c r="I103" s="286"/>
      <c r="J103" s="286"/>
      <c r="K103" s="285"/>
    </row>
    <row r="104" ht="15" customHeight="1">
      <c r="B104" s="283"/>
      <c r="C104" s="272" t="s">
        <v>55</v>
      </c>
      <c r="D104" s="291"/>
      <c r="E104" s="291"/>
      <c r="F104" s="293" t="s">
        <v>560</v>
      </c>
      <c r="G104" s="302"/>
      <c r="H104" s="272" t="s">
        <v>599</v>
      </c>
      <c r="I104" s="272" t="s">
        <v>562</v>
      </c>
      <c r="J104" s="272">
        <v>20</v>
      </c>
      <c r="K104" s="285"/>
    </row>
    <row r="105" ht="15" customHeight="1">
      <c r="B105" s="283"/>
      <c r="C105" s="272" t="s">
        <v>563</v>
      </c>
      <c r="D105" s="272"/>
      <c r="E105" s="272"/>
      <c r="F105" s="293" t="s">
        <v>560</v>
      </c>
      <c r="G105" s="272"/>
      <c r="H105" s="272" t="s">
        <v>599</v>
      </c>
      <c r="I105" s="272" t="s">
        <v>562</v>
      </c>
      <c r="J105" s="272">
        <v>120</v>
      </c>
      <c r="K105" s="285"/>
    </row>
    <row r="106" ht="15" customHeight="1">
      <c r="B106" s="294"/>
      <c r="C106" s="272" t="s">
        <v>565</v>
      </c>
      <c r="D106" s="272"/>
      <c r="E106" s="272"/>
      <c r="F106" s="293" t="s">
        <v>566</v>
      </c>
      <c r="G106" s="272"/>
      <c r="H106" s="272" t="s">
        <v>599</v>
      </c>
      <c r="I106" s="272" t="s">
        <v>562</v>
      </c>
      <c r="J106" s="272">
        <v>50</v>
      </c>
      <c r="K106" s="285"/>
    </row>
    <row r="107" ht="15" customHeight="1">
      <c r="B107" s="294"/>
      <c r="C107" s="272" t="s">
        <v>568</v>
      </c>
      <c r="D107" s="272"/>
      <c r="E107" s="272"/>
      <c r="F107" s="293" t="s">
        <v>560</v>
      </c>
      <c r="G107" s="272"/>
      <c r="H107" s="272" t="s">
        <v>599</v>
      </c>
      <c r="I107" s="272" t="s">
        <v>570</v>
      </c>
      <c r="J107" s="272"/>
      <c r="K107" s="285"/>
    </row>
    <row r="108" ht="15" customHeight="1">
      <c r="B108" s="294"/>
      <c r="C108" s="272" t="s">
        <v>579</v>
      </c>
      <c r="D108" s="272"/>
      <c r="E108" s="272"/>
      <c r="F108" s="293" t="s">
        <v>566</v>
      </c>
      <c r="G108" s="272"/>
      <c r="H108" s="272" t="s">
        <v>599</v>
      </c>
      <c r="I108" s="272" t="s">
        <v>562</v>
      </c>
      <c r="J108" s="272">
        <v>50</v>
      </c>
      <c r="K108" s="285"/>
    </row>
    <row r="109" ht="15" customHeight="1">
      <c r="B109" s="294"/>
      <c r="C109" s="272" t="s">
        <v>587</v>
      </c>
      <c r="D109" s="272"/>
      <c r="E109" s="272"/>
      <c r="F109" s="293" t="s">
        <v>566</v>
      </c>
      <c r="G109" s="272"/>
      <c r="H109" s="272" t="s">
        <v>599</v>
      </c>
      <c r="I109" s="272" t="s">
        <v>562</v>
      </c>
      <c r="J109" s="272">
        <v>50</v>
      </c>
      <c r="K109" s="285"/>
    </row>
    <row r="110" ht="15" customHeight="1">
      <c r="B110" s="294"/>
      <c r="C110" s="272" t="s">
        <v>585</v>
      </c>
      <c r="D110" s="272"/>
      <c r="E110" s="272"/>
      <c r="F110" s="293" t="s">
        <v>566</v>
      </c>
      <c r="G110" s="272"/>
      <c r="H110" s="272" t="s">
        <v>599</v>
      </c>
      <c r="I110" s="272" t="s">
        <v>562</v>
      </c>
      <c r="J110" s="272">
        <v>50</v>
      </c>
      <c r="K110" s="285"/>
    </row>
    <row r="111" ht="15" customHeight="1">
      <c r="B111" s="294"/>
      <c r="C111" s="272" t="s">
        <v>55</v>
      </c>
      <c r="D111" s="272"/>
      <c r="E111" s="272"/>
      <c r="F111" s="293" t="s">
        <v>560</v>
      </c>
      <c r="G111" s="272"/>
      <c r="H111" s="272" t="s">
        <v>600</v>
      </c>
      <c r="I111" s="272" t="s">
        <v>562</v>
      </c>
      <c r="J111" s="272">
        <v>20</v>
      </c>
      <c r="K111" s="285"/>
    </row>
    <row r="112" ht="15" customHeight="1">
      <c r="B112" s="294"/>
      <c r="C112" s="272" t="s">
        <v>601</v>
      </c>
      <c r="D112" s="272"/>
      <c r="E112" s="272"/>
      <c r="F112" s="293" t="s">
        <v>560</v>
      </c>
      <c r="G112" s="272"/>
      <c r="H112" s="272" t="s">
        <v>602</v>
      </c>
      <c r="I112" s="272" t="s">
        <v>562</v>
      </c>
      <c r="J112" s="272">
        <v>120</v>
      </c>
      <c r="K112" s="285"/>
    </row>
    <row r="113" ht="15" customHeight="1">
      <c r="B113" s="294"/>
      <c r="C113" s="272" t="s">
        <v>40</v>
      </c>
      <c r="D113" s="272"/>
      <c r="E113" s="272"/>
      <c r="F113" s="293" t="s">
        <v>560</v>
      </c>
      <c r="G113" s="272"/>
      <c r="H113" s="272" t="s">
        <v>603</v>
      </c>
      <c r="I113" s="272" t="s">
        <v>594</v>
      </c>
      <c r="J113" s="272"/>
      <c r="K113" s="285"/>
    </row>
    <row r="114" ht="15" customHeight="1">
      <c r="B114" s="294"/>
      <c r="C114" s="272" t="s">
        <v>50</v>
      </c>
      <c r="D114" s="272"/>
      <c r="E114" s="272"/>
      <c r="F114" s="293" t="s">
        <v>560</v>
      </c>
      <c r="G114" s="272"/>
      <c r="H114" s="272" t="s">
        <v>604</v>
      </c>
      <c r="I114" s="272" t="s">
        <v>594</v>
      </c>
      <c r="J114" s="272"/>
      <c r="K114" s="285"/>
    </row>
    <row r="115" ht="15" customHeight="1">
      <c r="B115" s="294"/>
      <c r="C115" s="272" t="s">
        <v>59</v>
      </c>
      <c r="D115" s="272"/>
      <c r="E115" s="272"/>
      <c r="F115" s="293" t="s">
        <v>560</v>
      </c>
      <c r="G115" s="272"/>
      <c r="H115" s="272" t="s">
        <v>605</v>
      </c>
      <c r="I115" s="272" t="s">
        <v>606</v>
      </c>
      <c r="J115" s="272"/>
      <c r="K115" s="285"/>
    </row>
    <row r="116" ht="15" customHeight="1">
      <c r="B116" s="297"/>
      <c r="C116" s="303"/>
      <c r="D116" s="303"/>
      <c r="E116" s="303"/>
      <c r="F116" s="303"/>
      <c r="G116" s="303"/>
      <c r="H116" s="303"/>
      <c r="I116" s="303"/>
      <c r="J116" s="303"/>
      <c r="K116" s="299"/>
    </row>
    <row r="117" ht="18.75" customHeight="1">
      <c r="B117" s="304"/>
      <c r="C117" s="268"/>
      <c r="D117" s="268"/>
      <c r="E117" s="268"/>
      <c r="F117" s="305"/>
      <c r="G117" s="268"/>
      <c r="H117" s="268"/>
      <c r="I117" s="268"/>
      <c r="J117" s="268"/>
      <c r="K117" s="304"/>
    </row>
    <row r="118" ht="18.75" customHeight="1">
      <c r="B118" s="279"/>
      <c r="C118" s="279"/>
      <c r="D118" s="279"/>
      <c r="E118" s="279"/>
      <c r="F118" s="279"/>
      <c r="G118" s="279"/>
      <c r="H118" s="279"/>
      <c r="I118" s="279"/>
      <c r="J118" s="279"/>
      <c r="K118" s="279"/>
    </row>
    <row r="119" ht="7.5" customHeight="1">
      <c r="B119" s="306"/>
      <c r="C119" s="307"/>
      <c r="D119" s="307"/>
      <c r="E119" s="307"/>
      <c r="F119" s="307"/>
      <c r="G119" s="307"/>
      <c r="H119" s="307"/>
      <c r="I119" s="307"/>
      <c r="J119" s="307"/>
      <c r="K119" s="308"/>
    </row>
    <row r="120" ht="45" customHeight="1">
      <c r="B120" s="309"/>
      <c r="C120" s="262" t="s">
        <v>607</v>
      </c>
      <c r="D120" s="262"/>
      <c r="E120" s="262"/>
      <c r="F120" s="262"/>
      <c r="G120" s="262"/>
      <c r="H120" s="262"/>
      <c r="I120" s="262"/>
      <c r="J120" s="262"/>
      <c r="K120" s="310"/>
    </row>
    <row r="121" ht="17.25" customHeight="1">
      <c r="B121" s="311"/>
      <c r="C121" s="286" t="s">
        <v>554</v>
      </c>
      <c r="D121" s="286"/>
      <c r="E121" s="286"/>
      <c r="F121" s="286" t="s">
        <v>555</v>
      </c>
      <c r="G121" s="287"/>
      <c r="H121" s="286" t="s">
        <v>117</v>
      </c>
      <c r="I121" s="286" t="s">
        <v>59</v>
      </c>
      <c r="J121" s="286" t="s">
        <v>556</v>
      </c>
      <c r="K121" s="312"/>
    </row>
    <row r="122" ht="17.25" customHeight="1">
      <c r="B122" s="311"/>
      <c r="C122" s="288" t="s">
        <v>557</v>
      </c>
      <c r="D122" s="288"/>
      <c r="E122" s="288"/>
      <c r="F122" s="289" t="s">
        <v>558</v>
      </c>
      <c r="G122" s="290"/>
      <c r="H122" s="288"/>
      <c r="I122" s="288"/>
      <c r="J122" s="288" t="s">
        <v>559</v>
      </c>
      <c r="K122" s="312"/>
    </row>
    <row r="123" ht="5.25" customHeight="1">
      <c r="B123" s="313"/>
      <c r="C123" s="291"/>
      <c r="D123" s="291"/>
      <c r="E123" s="291"/>
      <c r="F123" s="291"/>
      <c r="G123" s="272"/>
      <c r="H123" s="291"/>
      <c r="I123" s="291"/>
      <c r="J123" s="291"/>
      <c r="K123" s="314"/>
    </row>
    <row r="124" ht="15" customHeight="1">
      <c r="B124" s="313"/>
      <c r="C124" s="272" t="s">
        <v>563</v>
      </c>
      <c r="D124" s="291"/>
      <c r="E124" s="291"/>
      <c r="F124" s="293" t="s">
        <v>560</v>
      </c>
      <c r="G124" s="272"/>
      <c r="H124" s="272" t="s">
        <v>599</v>
      </c>
      <c r="I124" s="272" t="s">
        <v>562</v>
      </c>
      <c r="J124" s="272">
        <v>120</v>
      </c>
      <c r="K124" s="315"/>
    </row>
    <row r="125" ht="15" customHeight="1">
      <c r="B125" s="313"/>
      <c r="C125" s="272" t="s">
        <v>608</v>
      </c>
      <c r="D125" s="272"/>
      <c r="E125" s="272"/>
      <c r="F125" s="293" t="s">
        <v>560</v>
      </c>
      <c r="G125" s="272"/>
      <c r="H125" s="272" t="s">
        <v>609</v>
      </c>
      <c r="I125" s="272" t="s">
        <v>562</v>
      </c>
      <c r="J125" s="272" t="s">
        <v>610</v>
      </c>
      <c r="K125" s="315"/>
    </row>
    <row r="126" ht="15" customHeight="1">
      <c r="B126" s="313"/>
      <c r="C126" s="272" t="s">
        <v>87</v>
      </c>
      <c r="D126" s="272"/>
      <c r="E126" s="272"/>
      <c r="F126" s="293" t="s">
        <v>560</v>
      </c>
      <c r="G126" s="272"/>
      <c r="H126" s="272" t="s">
        <v>611</v>
      </c>
      <c r="I126" s="272" t="s">
        <v>562</v>
      </c>
      <c r="J126" s="272" t="s">
        <v>610</v>
      </c>
      <c r="K126" s="315"/>
    </row>
    <row r="127" ht="15" customHeight="1">
      <c r="B127" s="313"/>
      <c r="C127" s="272" t="s">
        <v>571</v>
      </c>
      <c r="D127" s="272"/>
      <c r="E127" s="272"/>
      <c r="F127" s="293" t="s">
        <v>566</v>
      </c>
      <c r="G127" s="272"/>
      <c r="H127" s="272" t="s">
        <v>572</v>
      </c>
      <c r="I127" s="272" t="s">
        <v>562</v>
      </c>
      <c r="J127" s="272">
        <v>15</v>
      </c>
      <c r="K127" s="315"/>
    </row>
    <row r="128" ht="15" customHeight="1">
      <c r="B128" s="313"/>
      <c r="C128" s="295" t="s">
        <v>573</v>
      </c>
      <c r="D128" s="295"/>
      <c r="E128" s="295"/>
      <c r="F128" s="296" t="s">
        <v>566</v>
      </c>
      <c r="G128" s="295"/>
      <c r="H128" s="295" t="s">
        <v>574</v>
      </c>
      <c r="I128" s="295" t="s">
        <v>562</v>
      </c>
      <c r="J128" s="295">
        <v>15</v>
      </c>
      <c r="K128" s="315"/>
    </row>
    <row r="129" ht="15" customHeight="1">
      <c r="B129" s="313"/>
      <c r="C129" s="295" t="s">
        <v>575</v>
      </c>
      <c r="D129" s="295"/>
      <c r="E129" s="295"/>
      <c r="F129" s="296" t="s">
        <v>566</v>
      </c>
      <c r="G129" s="295"/>
      <c r="H129" s="295" t="s">
        <v>576</v>
      </c>
      <c r="I129" s="295" t="s">
        <v>562</v>
      </c>
      <c r="J129" s="295">
        <v>20</v>
      </c>
      <c r="K129" s="315"/>
    </row>
    <row r="130" ht="15" customHeight="1">
      <c r="B130" s="313"/>
      <c r="C130" s="295" t="s">
        <v>577</v>
      </c>
      <c r="D130" s="295"/>
      <c r="E130" s="295"/>
      <c r="F130" s="296" t="s">
        <v>566</v>
      </c>
      <c r="G130" s="295"/>
      <c r="H130" s="295" t="s">
        <v>578</v>
      </c>
      <c r="I130" s="295" t="s">
        <v>562</v>
      </c>
      <c r="J130" s="295">
        <v>20</v>
      </c>
      <c r="K130" s="315"/>
    </row>
    <row r="131" ht="15" customHeight="1">
      <c r="B131" s="313"/>
      <c r="C131" s="272" t="s">
        <v>565</v>
      </c>
      <c r="D131" s="272"/>
      <c r="E131" s="272"/>
      <c r="F131" s="293" t="s">
        <v>566</v>
      </c>
      <c r="G131" s="272"/>
      <c r="H131" s="272" t="s">
        <v>599</v>
      </c>
      <c r="I131" s="272" t="s">
        <v>562</v>
      </c>
      <c r="J131" s="272">
        <v>50</v>
      </c>
      <c r="K131" s="315"/>
    </row>
    <row r="132" ht="15" customHeight="1">
      <c r="B132" s="313"/>
      <c r="C132" s="272" t="s">
        <v>579</v>
      </c>
      <c r="D132" s="272"/>
      <c r="E132" s="272"/>
      <c r="F132" s="293" t="s">
        <v>566</v>
      </c>
      <c r="G132" s="272"/>
      <c r="H132" s="272" t="s">
        <v>599</v>
      </c>
      <c r="I132" s="272" t="s">
        <v>562</v>
      </c>
      <c r="J132" s="272">
        <v>50</v>
      </c>
      <c r="K132" s="315"/>
    </row>
    <row r="133" ht="15" customHeight="1">
      <c r="B133" s="313"/>
      <c r="C133" s="272" t="s">
        <v>585</v>
      </c>
      <c r="D133" s="272"/>
      <c r="E133" s="272"/>
      <c r="F133" s="293" t="s">
        <v>566</v>
      </c>
      <c r="G133" s="272"/>
      <c r="H133" s="272" t="s">
        <v>599</v>
      </c>
      <c r="I133" s="272" t="s">
        <v>562</v>
      </c>
      <c r="J133" s="272">
        <v>50</v>
      </c>
      <c r="K133" s="315"/>
    </row>
    <row r="134" ht="15" customHeight="1">
      <c r="B134" s="313"/>
      <c r="C134" s="272" t="s">
        <v>587</v>
      </c>
      <c r="D134" s="272"/>
      <c r="E134" s="272"/>
      <c r="F134" s="293" t="s">
        <v>566</v>
      </c>
      <c r="G134" s="272"/>
      <c r="H134" s="272" t="s">
        <v>599</v>
      </c>
      <c r="I134" s="272" t="s">
        <v>562</v>
      </c>
      <c r="J134" s="272">
        <v>50</v>
      </c>
      <c r="K134" s="315"/>
    </row>
    <row r="135" ht="15" customHeight="1">
      <c r="B135" s="313"/>
      <c r="C135" s="272" t="s">
        <v>122</v>
      </c>
      <c r="D135" s="272"/>
      <c r="E135" s="272"/>
      <c r="F135" s="293" t="s">
        <v>566</v>
      </c>
      <c r="G135" s="272"/>
      <c r="H135" s="272" t="s">
        <v>612</v>
      </c>
      <c r="I135" s="272" t="s">
        <v>562</v>
      </c>
      <c r="J135" s="272">
        <v>255</v>
      </c>
      <c r="K135" s="315"/>
    </row>
    <row r="136" ht="15" customHeight="1">
      <c r="B136" s="313"/>
      <c r="C136" s="272" t="s">
        <v>589</v>
      </c>
      <c r="D136" s="272"/>
      <c r="E136" s="272"/>
      <c r="F136" s="293" t="s">
        <v>560</v>
      </c>
      <c r="G136" s="272"/>
      <c r="H136" s="272" t="s">
        <v>613</v>
      </c>
      <c r="I136" s="272" t="s">
        <v>591</v>
      </c>
      <c r="J136" s="272"/>
      <c r="K136" s="315"/>
    </row>
    <row r="137" ht="15" customHeight="1">
      <c r="B137" s="313"/>
      <c r="C137" s="272" t="s">
        <v>592</v>
      </c>
      <c r="D137" s="272"/>
      <c r="E137" s="272"/>
      <c r="F137" s="293" t="s">
        <v>560</v>
      </c>
      <c r="G137" s="272"/>
      <c r="H137" s="272" t="s">
        <v>614</v>
      </c>
      <c r="I137" s="272" t="s">
        <v>594</v>
      </c>
      <c r="J137" s="272"/>
      <c r="K137" s="315"/>
    </row>
    <row r="138" ht="15" customHeight="1">
      <c r="B138" s="313"/>
      <c r="C138" s="272" t="s">
        <v>595</v>
      </c>
      <c r="D138" s="272"/>
      <c r="E138" s="272"/>
      <c r="F138" s="293" t="s">
        <v>560</v>
      </c>
      <c r="G138" s="272"/>
      <c r="H138" s="272" t="s">
        <v>595</v>
      </c>
      <c r="I138" s="272" t="s">
        <v>594</v>
      </c>
      <c r="J138" s="272"/>
      <c r="K138" s="315"/>
    </row>
    <row r="139" ht="15" customHeight="1">
      <c r="B139" s="313"/>
      <c r="C139" s="272" t="s">
        <v>40</v>
      </c>
      <c r="D139" s="272"/>
      <c r="E139" s="272"/>
      <c r="F139" s="293" t="s">
        <v>560</v>
      </c>
      <c r="G139" s="272"/>
      <c r="H139" s="272" t="s">
        <v>615</v>
      </c>
      <c r="I139" s="272" t="s">
        <v>594</v>
      </c>
      <c r="J139" s="272"/>
      <c r="K139" s="315"/>
    </row>
    <row r="140" ht="15" customHeight="1">
      <c r="B140" s="313"/>
      <c r="C140" s="272" t="s">
        <v>616</v>
      </c>
      <c r="D140" s="272"/>
      <c r="E140" s="272"/>
      <c r="F140" s="293" t="s">
        <v>560</v>
      </c>
      <c r="G140" s="272"/>
      <c r="H140" s="272" t="s">
        <v>617</v>
      </c>
      <c r="I140" s="272" t="s">
        <v>594</v>
      </c>
      <c r="J140" s="272"/>
      <c r="K140" s="315"/>
    </row>
    <row r="141" ht="15" customHeight="1">
      <c r="B141" s="316"/>
      <c r="C141" s="317"/>
      <c r="D141" s="317"/>
      <c r="E141" s="317"/>
      <c r="F141" s="317"/>
      <c r="G141" s="317"/>
      <c r="H141" s="317"/>
      <c r="I141" s="317"/>
      <c r="J141" s="317"/>
      <c r="K141" s="318"/>
    </row>
    <row r="142" ht="18.75" customHeight="1">
      <c r="B142" s="268"/>
      <c r="C142" s="268"/>
      <c r="D142" s="268"/>
      <c r="E142" s="268"/>
      <c r="F142" s="305"/>
      <c r="G142" s="268"/>
      <c r="H142" s="268"/>
      <c r="I142" s="268"/>
      <c r="J142" s="268"/>
      <c r="K142" s="268"/>
    </row>
    <row r="143" ht="18.75" customHeight="1">
      <c r="B143" s="279"/>
      <c r="C143" s="279"/>
      <c r="D143" s="279"/>
      <c r="E143" s="279"/>
      <c r="F143" s="279"/>
      <c r="G143" s="279"/>
      <c r="H143" s="279"/>
      <c r="I143" s="279"/>
      <c r="J143" s="279"/>
      <c r="K143" s="279"/>
    </row>
    <row r="144" ht="7.5" customHeight="1">
      <c r="B144" s="280"/>
      <c r="C144" s="281"/>
      <c r="D144" s="281"/>
      <c r="E144" s="281"/>
      <c r="F144" s="281"/>
      <c r="G144" s="281"/>
      <c r="H144" s="281"/>
      <c r="I144" s="281"/>
      <c r="J144" s="281"/>
      <c r="K144" s="282"/>
    </row>
    <row r="145" ht="45" customHeight="1">
      <c r="B145" s="283"/>
      <c r="C145" s="284" t="s">
        <v>618</v>
      </c>
      <c r="D145" s="284"/>
      <c r="E145" s="284"/>
      <c r="F145" s="284"/>
      <c r="G145" s="284"/>
      <c r="H145" s="284"/>
      <c r="I145" s="284"/>
      <c r="J145" s="284"/>
      <c r="K145" s="285"/>
    </row>
    <row r="146" ht="17.25" customHeight="1">
      <c r="B146" s="283"/>
      <c r="C146" s="286" t="s">
        <v>554</v>
      </c>
      <c r="D146" s="286"/>
      <c r="E146" s="286"/>
      <c r="F146" s="286" t="s">
        <v>555</v>
      </c>
      <c r="G146" s="287"/>
      <c r="H146" s="286" t="s">
        <v>117</v>
      </c>
      <c r="I146" s="286" t="s">
        <v>59</v>
      </c>
      <c r="J146" s="286" t="s">
        <v>556</v>
      </c>
      <c r="K146" s="285"/>
    </row>
    <row r="147" ht="17.25" customHeight="1">
      <c r="B147" s="283"/>
      <c r="C147" s="288" t="s">
        <v>557</v>
      </c>
      <c r="D147" s="288"/>
      <c r="E147" s="288"/>
      <c r="F147" s="289" t="s">
        <v>558</v>
      </c>
      <c r="G147" s="290"/>
      <c r="H147" s="288"/>
      <c r="I147" s="288"/>
      <c r="J147" s="288" t="s">
        <v>559</v>
      </c>
      <c r="K147" s="285"/>
    </row>
    <row r="148" ht="5.25" customHeight="1">
      <c r="B148" s="294"/>
      <c r="C148" s="291"/>
      <c r="D148" s="291"/>
      <c r="E148" s="291"/>
      <c r="F148" s="291"/>
      <c r="G148" s="292"/>
      <c r="H148" s="291"/>
      <c r="I148" s="291"/>
      <c r="J148" s="291"/>
      <c r="K148" s="315"/>
    </row>
    <row r="149" ht="15" customHeight="1">
      <c r="B149" s="294"/>
      <c r="C149" s="319" t="s">
        <v>563</v>
      </c>
      <c r="D149" s="272"/>
      <c r="E149" s="272"/>
      <c r="F149" s="320" t="s">
        <v>560</v>
      </c>
      <c r="G149" s="272"/>
      <c r="H149" s="319" t="s">
        <v>599</v>
      </c>
      <c r="I149" s="319" t="s">
        <v>562</v>
      </c>
      <c r="J149" s="319">
        <v>120</v>
      </c>
      <c r="K149" s="315"/>
    </row>
    <row r="150" ht="15" customHeight="1">
      <c r="B150" s="294"/>
      <c r="C150" s="319" t="s">
        <v>608</v>
      </c>
      <c r="D150" s="272"/>
      <c r="E150" s="272"/>
      <c r="F150" s="320" t="s">
        <v>560</v>
      </c>
      <c r="G150" s="272"/>
      <c r="H150" s="319" t="s">
        <v>619</v>
      </c>
      <c r="I150" s="319" t="s">
        <v>562</v>
      </c>
      <c r="J150" s="319" t="s">
        <v>610</v>
      </c>
      <c r="K150" s="315"/>
    </row>
    <row r="151" ht="15" customHeight="1">
      <c r="B151" s="294"/>
      <c r="C151" s="319" t="s">
        <v>87</v>
      </c>
      <c r="D151" s="272"/>
      <c r="E151" s="272"/>
      <c r="F151" s="320" t="s">
        <v>560</v>
      </c>
      <c r="G151" s="272"/>
      <c r="H151" s="319" t="s">
        <v>620</v>
      </c>
      <c r="I151" s="319" t="s">
        <v>562</v>
      </c>
      <c r="J151" s="319" t="s">
        <v>610</v>
      </c>
      <c r="K151" s="315"/>
    </row>
    <row r="152" ht="15" customHeight="1">
      <c r="B152" s="294"/>
      <c r="C152" s="319" t="s">
        <v>565</v>
      </c>
      <c r="D152" s="272"/>
      <c r="E152" s="272"/>
      <c r="F152" s="320" t="s">
        <v>566</v>
      </c>
      <c r="G152" s="272"/>
      <c r="H152" s="319" t="s">
        <v>599</v>
      </c>
      <c r="I152" s="319" t="s">
        <v>562</v>
      </c>
      <c r="J152" s="319">
        <v>50</v>
      </c>
      <c r="K152" s="315"/>
    </row>
    <row r="153" ht="15" customHeight="1">
      <c r="B153" s="294"/>
      <c r="C153" s="319" t="s">
        <v>568</v>
      </c>
      <c r="D153" s="272"/>
      <c r="E153" s="272"/>
      <c r="F153" s="320" t="s">
        <v>560</v>
      </c>
      <c r="G153" s="272"/>
      <c r="H153" s="319" t="s">
        <v>599</v>
      </c>
      <c r="I153" s="319" t="s">
        <v>570</v>
      </c>
      <c r="J153" s="319"/>
      <c r="K153" s="315"/>
    </row>
    <row r="154" ht="15" customHeight="1">
      <c r="B154" s="294"/>
      <c r="C154" s="319" t="s">
        <v>579</v>
      </c>
      <c r="D154" s="272"/>
      <c r="E154" s="272"/>
      <c r="F154" s="320" t="s">
        <v>566</v>
      </c>
      <c r="G154" s="272"/>
      <c r="H154" s="319" t="s">
        <v>599</v>
      </c>
      <c r="I154" s="319" t="s">
        <v>562</v>
      </c>
      <c r="J154" s="319">
        <v>50</v>
      </c>
      <c r="K154" s="315"/>
    </row>
    <row r="155" ht="15" customHeight="1">
      <c r="B155" s="294"/>
      <c r="C155" s="319" t="s">
        <v>587</v>
      </c>
      <c r="D155" s="272"/>
      <c r="E155" s="272"/>
      <c r="F155" s="320" t="s">
        <v>566</v>
      </c>
      <c r="G155" s="272"/>
      <c r="H155" s="319" t="s">
        <v>599</v>
      </c>
      <c r="I155" s="319" t="s">
        <v>562</v>
      </c>
      <c r="J155" s="319">
        <v>50</v>
      </c>
      <c r="K155" s="315"/>
    </row>
    <row r="156" ht="15" customHeight="1">
      <c r="B156" s="294"/>
      <c r="C156" s="319" t="s">
        <v>585</v>
      </c>
      <c r="D156" s="272"/>
      <c r="E156" s="272"/>
      <c r="F156" s="320" t="s">
        <v>566</v>
      </c>
      <c r="G156" s="272"/>
      <c r="H156" s="319" t="s">
        <v>599</v>
      </c>
      <c r="I156" s="319" t="s">
        <v>562</v>
      </c>
      <c r="J156" s="319">
        <v>50</v>
      </c>
      <c r="K156" s="315"/>
    </row>
    <row r="157" ht="15" customHeight="1">
      <c r="B157" s="294"/>
      <c r="C157" s="319" t="s">
        <v>100</v>
      </c>
      <c r="D157" s="272"/>
      <c r="E157" s="272"/>
      <c r="F157" s="320" t="s">
        <v>560</v>
      </c>
      <c r="G157" s="272"/>
      <c r="H157" s="319" t="s">
        <v>621</v>
      </c>
      <c r="I157" s="319" t="s">
        <v>562</v>
      </c>
      <c r="J157" s="319" t="s">
        <v>622</v>
      </c>
      <c r="K157" s="315"/>
    </row>
    <row r="158" ht="15" customHeight="1">
      <c r="B158" s="294"/>
      <c r="C158" s="319" t="s">
        <v>623</v>
      </c>
      <c r="D158" s="272"/>
      <c r="E158" s="272"/>
      <c r="F158" s="320" t="s">
        <v>560</v>
      </c>
      <c r="G158" s="272"/>
      <c r="H158" s="319" t="s">
        <v>624</v>
      </c>
      <c r="I158" s="319" t="s">
        <v>594</v>
      </c>
      <c r="J158" s="319"/>
      <c r="K158" s="315"/>
    </row>
    <row r="159" ht="15" customHeight="1">
      <c r="B159" s="321"/>
      <c r="C159" s="303"/>
      <c r="D159" s="303"/>
      <c r="E159" s="303"/>
      <c r="F159" s="303"/>
      <c r="G159" s="303"/>
      <c r="H159" s="303"/>
      <c r="I159" s="303"/>
      <c r="J159" s="303"/>
      <c r="K159" s="322"/>
    </row>
    <row r="160" ht="18.75" customHeight="1">
      <c r="B160" s="268"/>
      <c r="C160" s="272"/>
      <c r="D160" s="272"/>
      <c r="E160" s="272"/>
      <c r="F160" s="293"/>
      <c r="G160" s="272"/>
      <c r="H160" s="272"/>
      <c r="I160" s="272"/>
      <c r="J160" s="272"/>
      <c r="K160" s="268"/>
    </row>
    <row r="161" ht="18.75" customHeight="1">
      <c r="B161" s="279"/>
      <c r="C161" s="279"/>
      <c r="D161" s="279"/>
      <c r="E161" s="279"/>
      <c r="F161" s="279"/>
      <c r="G161" s="279"/>
      <c r="H161" s="279"/>
      <c r="I161" s="279"/>
      <c r="J161" s="279"/>
      <c r="K161" s="279"/>
    </row>
    <row r="162" ht="7.5" customHeight="1">
      <c r="B162" s="258"/>
      <c r="C162" s="259"/>
      <c r="D162" s="259"/>
      <c r="E162" s="259"/>
      <c r="F162" s="259"/>
      <c r="G162" s="259"/>
      <c r="H162" s="259"/>
      <c r="I162" s="259"/>
      <c r="J162" s="259"/>
      <c r="K162" s="260"/>
    </row>
    <row r="163" ht="45" customHeight="1">
      <c r="B163" s="261"/>
      <c r="C163" s="262" t="s">
        <v>625</v>
      </c>
      <c r="D163" s="262"/>
      <c r="E163" s="262"/>
      <c r="F163" s="262"/>
      <c r="G163" s="262"/>
      <c r="H163" s="262"/>
      <c r="I163" s="262"/>
      <c r="J163" s="262"/>
      <c r="K163" s="263"/>
    </row>
    <row r="164" ht="17.25" customHeight="1">
      <c r="B164" s="261"/>
      <c r="C164" s="286" t="s">
        <v>554</v>
      </c>
      <c r="D164" s="286"/>
      <c r="E164" s="286"/>
      <c r="F164" s="286" t="s">
        <v>555</v>
      </c>
      <c r="G164" s="323"/>
      <c r="H164" s="324" t="s">
        <v>117</v>
      </c>
      <c r="I164" s="324" t="s">
        <v>59</v>
      </c>
      <c r="J164" s="286" t="s">
        <v>556</v>
      </c>
      <c r="K164" s="263"/>
    </row>
    <row r="165" ht="17.25" customHeight="1">
      <c r="B165" s="264"/>
      <c r="C165" s="288" t="s">
        <v>557</v>
      </c>
      <c r="D165" s="288"/>
      <c r="E165" s="288"/>
      <c r="F165" s="289" t="s">
        <v>558</v>
      </c>
      <c r="G165" s="325"/>
      <c r="H165" s="326"/>
      <c r="I165" s="326"/>
      <c r="J165" s="288" t="s">
        <v>559</v>
      </c>
      <c r="K165" s="266"/>
    </row>
    <row r="166" ht="5.25" customHeight="1">
      <c r="B166" s="294"/>
      <c r="C166" s="291"/>
      <c r="D166" s="291"/>
      <c r="E166" s="291"/>
      <c r="F166" s="291"/>
      <c r="G166" s="292"/>
      <c r="H166" s="291"/>
      <c r="I166" s="291"/>
      <c r="J166" s="291"/>
      <c r="K166" s="315"/>
    </row>
    <row r="167" ht="15" customHeight="1">
      <c r="B167" s="294"/>
      <c r="C167" s="272" t="s">
        <v>563</v>
      </c>
      <c r="D167" s="272"/>
      <c r="E167" s="272"/>
      <c r="F167" s="293" t="s">
        <v>560</v>
      </c>
      <c r="G167" s="272"/>
      <c r="H167" s="272" t="s">
        <v>599</v>
      </c>
      <c r="I167" s="272" t="s">
        <v>562</v>
      </c>
      <c r="J167" s="272">
        <v>120</v>
      </c>
      <c r="K167" s="315"/>
    </row>
    <row r="168" ht="15" customHeight="1">
      <c r="B168" s="294"/>
      <c r="C168" s="272" t="s">
        <v>608</v>
      </c>
      <c r="D168" s="272"/>
      <c r="E168" s="272"/>
      <c r="F168" s="293" t="s">
        <v>560</v>
      </c>
      <c r="G168" s="272"/>
      <c r="H168" s="272" t="s">
        <v>609</v>
      </c>
      <c r="I168" s="272" t="s">
        <v>562</v>
      </c>
      <c r="J168" s="272" t="s">
        <v>610</v>
      </c>
      <c r="K168" s="315"/>
    </row>
    <row r="169" ht="15" customHeight="1">
      <c r="B169" s="294"/>
      <c r="C169" s="272" t="s">
        <v>87</v>
      </c>
      <c r="D169" s="272"/>
      <c r="E169" s="272"/>
      <c r="F169" s="293" t="s">
        <v>560</v>
      </c>
      <c r="G169" s="272"/>
      <c r="H169" s="272" t="s">
        <v>626</v>
      </c>
      <c r="I169" s="272" t="s">
        <v>562</v>
      </c>
      <c r="J169" s="272" t="s">
        <v>610</v>
      </c>
      <c r="K169" s="315"/>
    </row>
    <row r="170" ht="15" customHeight="1">
      <c r="B170" s="294"/>
      <c r="C170" s="272" t="s">
        <v>565</v>
      </c>
      <c r="D170" s="272"/>
      <c r="E170" s="272"/>
      <c r="F170" s="293" t="s">
        <v>566</v>
      </c>
      <c r="G170" s="272"/>
      <c r="H170" s="272" t="s">
        <v>626</v>
      </c>
      <c r="I170" s="272" t="s">
        <v>562</v>
      </c>
      <c r="J170" s="272">
        <v>50</v>
      </c>
      <c r="K170" s="315"/>
    </row>
    <row r="171" ht="15" customHeight="1">
      <c r="B171" s="294"/>
      <c r="C171" s="272" t="s">
        <v>568</v>
      </c>
      <c r="D171" s="272"/>
      <c r="E171" s="272"/>
      <c r="F171" s="293" t="s">
        <v>560</v>
      </c>
      <c r="G171" s="272"/>
      <c r="H171" s="272" t="s">
        <v>626</v>
      </c>
      <c r="I171" s="272" t="s">
        <v>570</v>
      </c>
      <c r="J171" s="272"/>
      <c r="K171" s="315"/>
    </row>
    <row r="172" ht="15" customHeight="1">
      <c r="B172" s="294"/>
      <c r="C172" s="272" t="s">
        <v>579</v>
      </c>
      <c r="D172" s="272"/>
      <c r="E172" s="272"/>
      <c r="F172" s="293" t="s">
        <v>566</v>
      </c>
      <c r="G172" s="272"/>
      <c r="H172" s="272" t="s">
        <v>626</v>
      </c>
      <c r="I172" s="272" t="s">
        <v>562</v>
      </c>
      <c r="J172" s="272">
        <v>50</v>
      </c>
      <c r="K172" s="315"/>
    </row>
    <row r="173" ht="15" customHeight="1">
      <c r="B173" s="294"/>
      <c r="C173" s="272" t="s">
        <v>587</v>
      </c>
      <c r="D173" s="272"/>
      <c r="E173" s="272"/>
      <c r="F173" s="293" t="s">
        <v>566</v>
      </c>
      <c r="G173" s="272"/>
      <c r="H173" s="272" t="s">
        <v>626</v>
      </c>
      <c r="I173" s="272" t="s">
        <v>562</v>
      </c>
      <c r="J173" s="272">
        <v>50</v>
      </c>
      <c r="K173" s="315"/>
    </row>
    <row r="174" ht="15" customHeight="1">
      <c r="B174" s="294"/>
      <c r="C174" s="272" t="s">
        <v>585</v>
      </c>
      <c r="D174" s="272"/>
      <c r="E174" s="272"/>
      <c r="F174" s="293" t="s">
        <v>566</v>
      </c>
      <c r="G174" s="272"/>
      <c r="H174" s="272" t="s">
        <v>626</v>
      </c>
      <c r="I174" s="272" t="s">
        <v>562</v>
      </c>
      <c r="J174" s="272">
        <v>50</v>
      </c>
      <c r="K174" s="315"/>
    </row>
    <row r="175" ht="15" customHeight="1">
      <c r="B175" s="294"/>
      <c r="C175" s="272" t="s">
        <v>116</v>
      </c>
      <c r="D175" s="272"/>
      <c r="E175" s="272"/>
      <c r="F175" s="293" t="s">
        <v>560</v>
      </c>
      <c r="G175" s="272"/>
      <c r="H175" s="272" t="s">
        <v>627</v>
      </c>
      <c r="I175" s="272" t="s">
        <v>628</v>
      </c>
      <c r="J175" s="272"/>
      <c r="K175" s="315"/>
    </row>
    <row r="176" ht="15" customHeight="1">
      <c r="B176" s="294"/>
      <c r="C176" s="272" t="s">
        <v>59</v>
      </c>
      <c r="D176" s="272"/>
      <c r="E176" s="272"/>
      <c r="F176" s="293" t="s">
        <v>560</v>
      </c>
      <c r="G176" s="272"/>
      <c r="H176" s="272" t="s">
        <v>629</v>
      </c>
      <c r="I176" s="272" t="s">
        <v>630</v>
      </c>
      <c r="J176" s="272">
        <v>1</v>
      </c>
      <c r="K176" s="315"/>
    </row>
    <row r="177" ht="15" customHeight="1">
      <c r="B177" s="294"/>
      <c r="C177" s="272" t="s">
        <v>55</v>
      </c>
      <c r="D177" s="272"/>
      <c r="E177" s="272"/>
      <c r="F177" s="293" t="s">
        <v>560</v>
      </c>
      <c r="G177" s="272"/>
      <c r="H177" s="272" t="s">
        <v>631</v>
      </c>
      <c r="I177" s="272" t="s">
        <v>562</v>
      </c>
      <c r="J177" s="272">
        <v>20</v>
      </c>
      <c r="K177" s="315"/>
    </row>
    <row r="178" ht="15" customHeight="1">
      <c r="B178" s="294"/>
      <c r="C178" s="272" t="s">
        <v>117</v>
      </c>
      <c r="D178" s="272"/>
      <c r="E178" s="272"/>
      <c r="F178" s="293" t="s">
        <v>560</v>
      </c>
      <c r="G178" s="272"/>
      <c r="H178" s="272" t="s">
        <v>632</v>
      </c>
      <c r="I178" s="272" t="s">
        <v>562</v>
      </c>
      <c r="J178" s="272">
        <v>255</v>
      </c>
      <c r="K178" s="315"/>
    </row>
    <row r="179" ht="15" customHeight="1">
      <c r="B179" s="294"/>
      <c r="C179" s="272" t="s">
        <v>118</v>
      </c>
      <c r="D179" s="272"/>
      <c r="E179" s="272"/>
      <c r="F179" s="293" t="s">
        <v>560</v>
      </c>
      <c r="G179" s="272"/>
      <c r="H179" s="272" t="s">
        <v>525</v>
      </c>
      <c r="I179" s="272" t="s">
        <v>562</v>
      </c>
      <c r="J179" s="272">
        <v>10</v>
      </c>
      <c r="K179" s="315"/>
    </row>
    <row r="180" ht="15" customHeight="1">
      <c r="B180" s="294"/>
      <c r="C180" s="272" t="s">
        <v>119</v>
      </c>
      <c r="D180" s="272"/>
      <c r="E180" s="272"/>
      <c r="F180" s="293" t="s">
        <v>560</v>
      </c>
      <c r="G180" s="272"/>
      <c r="H180" s="272" t="s">
        <v>633</v>
      </c>
      <c r="I180" s="272" t="s">
        <v>594</v>
      </c>
      <c r="J180" s="272"/>
      <c r="K180" s="315"/>
    </row>
    <row r="181" ht="15" customHeight="1">
      <c r="B181" s="294"/>
      <c r="C181" s="272" t="s">
        <v>634</v>
      </c>
      <c r="D181" s="272"/>
      <c r="E181" s="272"/>
      <c r="F181" s="293" t="s">
        <v>560</v>
      </c>
      <c r="G181" s="272"/>
      <c r="H181" s="272" t="s">
        <v>635</v>
      </c>
      <c r="I181" s="272" t="s">
        <v>594</v>
      </c>
      <c r="J181" s="272"/>
      <c r="K181" s="315"/>
    </row>
    <row r="182" ht="15" customHeight="1">
      <c r="B182" s="294"/>
      <c r="C182" s="272" t="s">
        <v>623</v>
      </c>
      <c r="D182" s="272"/>
      <c r="E182" s="272"/>
      <c r="F182" s="293" t="s">
        <v>560</v>
      </c>
      <c r="G182" s="272"/>
      <c r="H182" s="272" t="s">
        <v>636</v>
      </c>
      <c r="I182" s="272" t="s">
        <v>594</v>
      </c>
      <c r="J182" s="272"/>
      <c r="K182" s="315"/>
    </row>
    <row r="183" ht="15" customHeight="1">
      <c r="B183" s="294"/>
      <c r="C183" s="272" t="s">
        <v>121</v>
      </c>
      <c r="D183" s="272"/>
      <c r="E183" s="272"/>
      <c r="F183" s="293" t="s">
        <v>566</v>
      </c>
      <c r="G183" s="272"/>
      <c r="H183" s="272" t="s">
        <v>637</v>
      </c>
      <c r="I183" s="272" t="s">
        <v>562</v>
      </c>
      <c r="J183" s="272">
        <v>50</v>
      </c>
      <c r="K183" s="315"/>
    </row>
    <row r="184" ht="15" customHeight="1">
      <c r="B184" s="294"/>
      <c r="C184" s="272" t="s">
        <v>638</v>
      </c>
      <c r="D184" s="272"/>
      <c r="E184" s="272"/>
      <c r="F184" s="293" t="s">
        <v>566</v>
      </c>
      <c r="G184" s="272"/>
      <c r="H184" s="272" t="s">
        <v>639</v>
      </c>
      <c r="I184" s="272" t="s">
        <v>640</v>
      </c>
      <c r="J184" s="272"/>
      <c r="K184" s="315"/>
    </row>
    <row r="185" ht="15" customHeight="1">
      <c r="B185" s="294"/>
      <c r="C185" s="272" t="s">
        <v>641</v>
      </c>
      <c r="D185" s="272"/>
      <c r="E185" s="272"/>
      <c r="F185" s="293" t="s">
        <v>566</v>
      </c>
      <c r="G185" s="272"/>
      <c r="H185" s="272" t="s">
        <v>642</v>
      </c>
      <c r="I185" s="272" t="s">
        <v>640</v>
      </c>
      <c r="J185" s="272"/>
      <c r="K185" s="315"/>
    </row>
    <row r="186" ht="15" customHeight="1">
      <c r="B186" s="294"/>
      <c r="C186" s="272" t="s">
        <v>643</v>
      </c>
      <c r="D186" s="272"/>
      <c r="E186" s="272"/>
      <c r="F186" s="293" t="s">
        <v>566</v>
      </c>
      <c r="G186" s="272"/>
      <c r="H186" s="272" t="s">
        <v>644</v>
      </c>
      <c r="I186" s="272" t="s">
        <v>640</v>
      </c>
      <c r="J186" s="272"/>
      <c r="K186" s="315"/>
    </row>
    <row r="187" ht="15" customHeight="1">
      <c r="B187" s="294"/>
      <c r="C187" s="327" t="s">
        <v>645</v>
      </c>
      <c r="D187" s="272"/>
      <c r="E187" s="272"/>
      <c r="F187" s="293" t="s">
        <v>566</v>
      </c>
      <c r="G187" s="272"/>
      <c r="H187" s="272" t="s">
        <v>646</v>
      </c>
      <c r="I187" s="272" t="s">
        <v>647</v>
      </c>
      <c r="J187" s="328" t="s">
        <v>648</v>
      </c>
      <c r="K187" s="315"/>
    </row>
    <row r="188" ht="15" customHeight="1">
      <c r="B188" s="294"/>
      <c r="C188" s="278" t="s">
        <v>44</v>
      </c>
      <c r="D188" s="272"/>
      <c r="E188" s="272"/>
      <c r="F188" s="293" t="s">
        <v>560</v>
      </c>
      <c r="G188" s="272"/>
      <c r="H188" s="268" t="s">
        <v>649</v>
      </c>
      <c r="I188" s="272" t="s">
        <v>650</v>
      </c>
      <c r="J188" s="272"/>
      <c r="K188" s="315"/>
    </row>
    <row r="189" ht="15" customHeight="1">
      <c r="B189" s="294"/>
      <c r="C189" s="278" t="s">
        <v>651</v>
      </c>
      <c r="D189" s="272"/>
      <c r="E189" s="272"/>
      <c r="F189" s="293" t="s">
        <v>560</v>
      </c>
      <c r="G189" s="272"/>
      <c r="H189" s="272" t="s">
        <v>652</v>
      </c>
      <c r="I189" s="272" t="s">
        <v>594</v>
      </c>
      <c r="J189" s="272"/>
      <c r="K189" s="315"/>
    </row>
    <row r="190" ht="15" customHeight="1">
      <c r="B190" s="294"/>
      <c r="C190" s="278" t="s">
        <v>653</v>
      </c>
      <c r="D190" s="272"/>
      <c r="E190" s="272"/>
      <c r="F190" s="293" t="s">
        <v>560</v>
      </c>
      <c r="G190" s="272"/>
      <c r="H190" s="272" t="s">
        <v>654</v>
      </c>
      <c r="I190" s="272" t="s">
        <v>594</v>
      </c>
      <c r="J190" s="272"/>
      <c r="K190" s="315"/>
    </row>
    <row r="191" ht="15" customHeight="1">
      <c r="B191" s="294"/>
      <c r="C191" s="278" t="s">
        <v>655</v>
      </c>
      <c r="D191" s="272"/>
      <c r="E191" s="272"/>
      <c r="F191" s="293" t="s">
        <v>566</v>
      </c>
      <c r="G191" s="272"/>
      <c r="H191" s="272" t="s">
        <v>656</v>
      </c>
      <c r="I191" s="272" t="s">
        <v>594</v>
      </c>
      <c r="J191" s="272"/>
      <c r="K191" s="315"/>
    </row>
    <row r="192" ht="15" customHeight="1">
      <c r="B192" s="321"/>
      <c r="C192" s="329"/>
      <c r="D192" s="303"/>
      <c r="E192" s="303"/>
      <c r="F192" s="303"/>
      <c r="G192" s="303"/>
      <c r="H192" s="303"/>
      <c r="I192" s="303"/>
      <c r="J192" s="303"/>
      <c r="K192" s="322"/>
    </row>
    <row r="193" ht="18.75" customHeight="1">
      <c r="B193" s="268"/>
      <c r="C193" s="272"/>
      <c r="D193" s="272"/>
      <c r="E193" s="272"/>
      <c r="F193" s="293"/>
      <c r="G193" s="272"/>
      <c r="H193" s="272"/>
      <c r="I193" s="272"/>
      <c r="J193" s="272"/>
      <c r="K193" s="268"/>
    </row>
    <row r="194" ht="18.75" customHeight="1">
      <c r="B194" s="268"/>
      <c r="C194" s="272"/>
      <c r="D194" s="272"/>
      <c r="E194" s="272"/>
      <c r="F194" s="293"/>
      <c r="G194" s="272"/>
      <c r="H194" s="272"/>
      <c r="I194" s="272"/>
      <c r="J194" s="272"/>
      <c r="K194" s="268"/>
    </row>
    <row r="195" ht="18.75" customHeight="1">
      <c r="B195" s="279"/>
      <c r="C195" s="279"/>
      <c r="D195" s="279"/>
      <c r="E195" s="279"/>
      <c r="F195" s="279"/>
      <c r="G195" s="279"/>
      <c r="H195" s="279"/>
      <c r="I195" s="279"/>
      <c r="J195" s="279"/>
      <c r="K195" s="279"/>
    </row>
    <row r="196" ht="13.5">
      <c r="B196" s="258"/>
      <c r="C196" s="259"/>
      <c r="D196" s="259"/>
      <c r="E196" s="259"/>
      <c r="F196" s="259"/>
      <c r="G196" s="259"/>
      <c r="H196" s="259"/>
      <c r="I196" s="259"/>
      <c r="J196" s="259"/>
      <c r="K196" s="260"/>
    </row>
    <row r="197" ht="21">
      <c r="B197" s="261"/>
      <c r="C197" s="262" t="s">
        <v>657</v>
      </c>
      <c r="D197" s="262"/>
      <c r="E197" s="262"/>
      <c r="F197" s="262"/>
      <c r="G197" s="262"/>
      <c r="H197" s="262"/>
      <c r="I197" s="262"/>
      <c r="J197" s="262"/>
      <c r="K197" s="263"/>
    </row>
    <row r="198" ht="25.5" customHeight="1">
      <c r="B198" s="261"/>
      <c r="C198" s="330" t="s">
        <v>658</v>
      </c>
      <c r="D198" s="330"/>
      <c r="E198" s="330"/>
      <c r="F198" s="330" t="s">
        <v>659</v>
      </c>
      <c r="G198" s="331"/>
      <c r="H198" s="330" t="s">
        <v>660</v>
      </c>
      <c r="I198" s="330"/>
      <c r="J198" s="330"/>
      <c r="K198" s="263"/>
    </row>
    <row r="199" ht="5.25" customHeight="1">
      <c r="B199" s="294"/>
      <c r="C199" s="291"/>
      <c r="D199" s="291"/>
      <c r="E199" s="291"/>
      <c r="F199" s="291"/>
      <c r="G199" s="272"/>
      <c r="H199" s="291"/>
      <c r="I199" s="291"/>
      <c r="J199" s="291"/>
      <c r="K199" s="315"/>
    </row>
    <row r="200" ht="15" customHeight="1">
      <c r="B200" s="294"/>
      <c r="C200" s="272" t="s">
        <v>650</v>
      </c>
      <c r="D200" s="272"/>
      <c r="E200" s="272"/>
      <c r="F200" s="293" t="s">
        <v>45</v>
      </c>
      <c r="G200" s="272"/>
      <c r="H200" s="272" t="s">
        <v>661</v>
      </c>
      <c r="I200" s="272"/>
      <c r="J200" s="272"/>
      <c r="K200" s="315"/>
    </row>
    <row r="201" ht="15" customHeight="1">
      <c r="B201" s="294"/>
      <c r="C201" s="300"/>
      <c r="D201" s="272"/>
      <c r="E201" s="272"/>
      <c r="F201" s="293" t="s">
        <v>46</v>
      </c>
      <c r="G201" s="272"/>
      <c r="H201" s="272" t="s">
        <v>662</v>
      </c>
      <c r="I201" s="272"/>
      <c r="J201" s="272"/>
      <c r="K201" s="315"/>
    </row>
    <row r="202" ht="15" customHeight="1">
      <c r="B202" s="294"/>
      <c r="C202" s="300"/>
      <c r="D202" s="272"/>
      <c r="E202" s="272"/>
      <c r="F202" s="293" t="s">
        <v>49</v>
      </c>
      <c r="G202" s="272"/>
      <c r="H202" s="272" t="s">
        <v>663</v>
      </c>
      <c r="I202" s="272"/>
      <c r="J202" s="272"/>
      <c r="K202" s="315"/>
    </row>
    <row r="203" ht="15" customHeight="1">
      <c r="B203" s="294"/>
      <c r="C203" s="272"/>
      <c r="D203" s="272"/>
      <c r="E203" s="272"/>
      <c r="F203" s="293" t="s">
        <v>47</v>
      </c>
      <c r="G203" s="272"/>
      <c r="H203" s="272" t="s">
        <v>664</v>
      </c>
      <c r="I203" s="272"/>
      <c r="J203" s="272"/>
      <c r="K203" s="315"/>
    </row>
    <row r="204" ht="15" customHeight="1">
      <c r="B204" s="294"/>
      <c r="C204" s="272"/>
      <c r="D204" s="272"/>
      <c r="E204" s="272"/>
      <c r="F204" s="293" t="s">
        <v>48</v>
      </c>
      <c r="G204" s="272"/>
      <c r="H204" s="272" t="s">
        <v>665</v>
      </c>
      <c r="I204" s="272"/>
      <c r="J204" s="272"/>
      <c r="K204" s="315"/>
    </row>
    <row r="205" ht="15" customHeight="1">
      <c r="B205" s="294"/>
      <c r="C205" s="272"/>
      <c r="D205" s="272"/>
      <c r="E205" s="272"/>
      <c r="F205" s="293"/>
      <c r="G205" s="272"/>
      <c r="H205" s="272"/>
      <c r="I205" s="272"/>
      <c r="J205" s="272"/>
      <c r="K205" s="315"/>
    </row>
    <row r="206" ht="15" customHeight="1">
      <c r="B206" s="294"/>
      <c r="C206" s="272" t="s">
        <v>606</v>
      </c>
      <c r="D206" s="272"/>
      <c r="E206" s="272"/>
      <c r="F206" s="293" t="s">
        <v>80</v>
      </c>
      <c r="G206" s="272"/>
      <c r="H206" s="272" t="s">
        <v>666</v>
      </c>
      <c r="I206" s="272"/>
      <c r="J206" s="272"/>
      <c r="K206" s="315"/>
    </row>
    <row r="207" ht="15" customHeight="1">
      <c r="B207" s="294"/>
      <c r="C207" s="300"/>
      <c r="D207" s="272"/>
      <c r="E207" s="272"/>
      <c r="F207" s="293" t="s">
        <v>504</v>
      </c>
      <c r="G207" s="272"/>
      <c r="H207" s="272" t="s">
        <v>505</v>
      </c>
      <c r="I207" s="272"/>
      <c r="J207" s="272"/>
      <c r="K207" s="315"/>
    </row>
    <row r="208" ht="15" customHeight="1">
      <c r="B208" s="294"/>
      <c r="C208" s="272"/>
      <c r="D208" s="272"/>
      <c r="E208" s="272"/>
      <c r="F208" s="293" t="s">
        <v>502</v>
      </c>
      <c r="G208" s="272"/>
      <c r="H208" s="272" t="s">
        <v>667</v>
      </c>
      <c r="I208" s="272"/>
      <c r="J208" s="272"/>
      <c r="K208" s="315"/>
    </row>
    <row r="209" ht="15" customHeight="1">
      <c r="B209" s="332"/>
      <c r="C209" s="300"/>
      <c r="D209" s="300"/>
      <c r="E209" s="300"/>
      <c r="F209" s="293" t="s">
        <v>506</v>
      </c>
      <c r="G209" s="278"/>
      <c r="H209" s="319" t="s">
        <v>507</v>
      </c>
      <c r="I209" s="319"/>
      <c r="J209" s="319"/>
      <c r="K209" s="333"/>
    </row>
    <row r="210" ht="15" customHeight="1">
      <c r="B210" s="332"/>
      <c r="C210" s="300"/>
      <c r="D210" s="300"/>
      <c r="E210" s="300"/>
      <c r="F210" s="293" t="s">
        <v>508</v>
      </c>
      <c r="G210" s="278"/>
      <c r="H210" s="319" t="s">
        <v>668</v>
      </c>
      <c r="I210" s="319"/>
      <c r="J210" s="319"/>
      <c r="K210" s="333"/>
    </row>
    <row r="211" ht="15" customHeight="1">
      <c r="B211" s="332"/>
      <c r="C211" s="300"/>
      <c r="D211" s="300"/>
      <c r="E211" s="300"/>
      <c r="F211" s="334"/>
      <c r="G211" s="278"/>
      <c r="H211" s="335"/>
      <c r="I211" s="335"/>
      <c r="J211" s="335"/>
      <c r="K211" s="333"/>
    </row>
    <row r="212" ht="15" customHeight="1">
      <c r="B212" s="332"/>
      <c r="C212" s="272" t="s">
        <v>630</v>
      </c>
      <c r="D212" s="300"/>
      <c r="E212" s="300"/>
      <c r="F212" s="293">
        <v>1</v>
      </c>
      <c r="G212" s="278"/>
      <c r="H212" s="319" t="s">
        <v>669</v>
      </c>
      <c r="I212" s="319"/>
      <c r="J212" s="319"/>
      <c r="K212" s="333"/>
    </row>
    <row r="213" ht="15" customHeight="1">
      <c r="B213" s="332"/>
      <c r="C213" s="300"/>
      <c r="D213" s="300"/>
      <c r="E213" s="300"/>
      <c r="F213" s="293">
        <v>2</v>
      </c>
      <c r="G213" s="278"/>
      <c r="H213" s="319" t="s">
        <v>670</v>
      </c>
      <c r="I213" s="319"/>
      <c r="J213" s="319"/>
      <c r="K213" s="333"/>
    </row>
    <row r="214" ht="15" customHeight="1">
      <c r="B214" s="332"/>
      <c r="C214" s="300"/>
      <c r="D214" s="300"/>
      <c r="E214" s="300"/>
      <c r="F214" s="293">
        <v>3</v>
      </c>
      <c r="G214" s="278"/>
      <c r="H214" s="319" t="s">
        <v>671</v>
      </c>
      <c r="I214" s="319"/>
      <c r="J214" s="319"/>
      <c r="K214" s="333"/>
    </row>
    <row r="215" ht="15" customHeight="1">
      <c r="B215" s="332"/>
      <c r="C215" s="300"/>
      <c r="D215" s="300"/>
      <c r="E215" s="300"/>
      <c r="F215" s="293">
        <v>4</v>
      </c>
      <c r="G215" s="278"/>
      <c r="H215" s="319" t="s">
        <v>672</v>
      </c>
      <c r="I215" s="319"/>
      <c r="J215" s="319"/>
      <c r="K215" s="333"/>
    </row>
    <row r="216" ht="12.75" customHeight="1">
      <c r="B216" s="336"/>
      <c r="C216" s="337"/>
      <c r="D216" s="337"/>
      <c r="E216" s="337"/>
      <c r="F216" s="337"/>
      <c r="G216" s="337"/>
      <c r="H216" s="337"/>
      <c r="I216" s="337"/>
      <c r="J216" s="337"/>
      <c r="K216" s="338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Petr Vodáček</dc:creator>
  <cp:lastModifiedBy>Petr Vodáček</cp:lastModifiedBy>
  <dcterms:created xsi:type="dcterms:W3CDTF">2018-01-08T17:54:08Z</dcterms:created>
  <dcterms:modified xsi:type="dcterms:W3CDTF">2018-01-08T17:54:12Z</dcterms:modified>
</cp:coreProperties>
</file>