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625"/>
  <workbookPr/>
  <mc:AlternateContent xmlns:mc="http://schemas.openxmlformats.org/markup-compatibility/2006">
    <mc:Choice Requires="x15">
      <x15ac:absPath xmlns:x15ac="http://schemas.microsoft.com/office/spreadsheetml/2010/11/ac" url="C:\Users\zdeněk\Desktop\na odeslani\"/>
    </mc:Choice>
  </mc:AlternateContent>
  <bookViews>
    <workbookView xWindow="0" yWindow="0" windowWidth="12276" windowHeight="5184"/>
  </bookViews>
  <sheets>
    <sheet name="Rekapitulace stavby" sheetId="1" r:id="rId1"/>
    <sheet name="01 - Stavební úpravy a ná..." sheetId="2" r:id="rId2"/>
    <sheet name="Pokyny pro vyplnění" sheetId="3" r:id="rId3"/>
  </sheets>
  <definedNames>
    <definedName name="_xlnm._FilterDatabase" localSheetId="1" hidden="1">'01 - Stavební úpravy a ná...'!$C$118:$K$1113</definedName>
    <definedName name="_xlnm.Print_Titles" localSheetId="1">'01 - Stavební úpravy a ná...'!$118:$118</definedName>
    <definedName name="_xlnm.Print_Titles" localSheetId="0">'Rekapitulace stavby'!$49:$49</definedName>
    <definedName name="_xlnm.Print_Area" localSheetId="1">'01 - Stavební úpravy a ná...'!$C$4:$J$38,'01 - Stavební úpravy a ná...'!$C$44:$J$98,'01 - Stavební úpravy a ná...'!$C$104:$K$1113</definedName>
    <definedName name="_xlnm.Print_Area" localSheetId="2">'Pokyny pro vyplnění'!$B$2:$K$69,'Pokyny pro vyplnění'!$B$72:$K$116,'Pokyny pro vyplnění'!$B$119:$K$188,'Pokyny pro vyplnění'!$B$196:$K$216</definedName>
    <definedName name="_xlnm.Print_Area" localSheetId="0">'Rekapitulace stavby'!$D$4:$AO$33,'Rekapitulace stavby'!$C$39:$AQ$54</definedName>
  </definedNames>
  <calcPr calcId="162913"/>
</workbook>
</file>

<file path=xl/calcChain.xml><?xml version="1.0" encoding="utf-8"?>
<calcChain xmlns="http://schemas.openxmlformats.org/spreadsheetml/2006/main">
  <c r="AY53" i="1" l="1"/>
  <c r="AX53" i="1"/>
  <c r="BI1113" i="2"/>
  <c r="BH1113" i="2"/>
  <c r="BG1113" i="2"/>
  <c r="BF1113" i="2"/>
  <c r="BE1113" i="2"/>
  <c r="T1113" i="2"/>
  <c r="T1112" i="2" s="1"/>
  <c r="T1111" i="2" s="1"/>
  <c r="R1113" i="2"/>
  <c r="R1112" i="2" s="1"/>
  <c r="R1111" i="2" s="1"/>
  <c r="P1113" i="2"/>
  <c r="P1112" i="2" s="1"/>
  <c r="P1111" i="2" s="1"/>
  <c r="BK1113" i="2"/>
  <c r="BK1112" i="2" s="1"/>
  <c r="J1113" i="2"/>
  <c r="BI1099" i="2"/>
  <c r="BH1099" i="2"/>
  <c r="BG1099" i="2"/>
  <c r="BF1099" i="2"/>
  <c r="BE1099" i="2"/>
  <c r="T1099" i="2"/>
  <c r="R1099" i="2"/>
  <c r="P1099" i="2"/>
  <c r="BK1099" i="2"/>
  <c r="J1099" i="2"/>
  <c r="BI1090" i="2"/>
  <c r="BH1090" i="2"/>
  <c r="BG1090" i="2"/>
  <c r="BF1090" i="2"/>
  <c r="BE1090" i="2"/>
  <c r="T1090" i="2"/>
  <c r="T1089" i="2" s="1"/>
  <c r="R1090" i="2"/>
  <c r="R1089" i="2" s="1"/>
  <c r="P1090" i="2"/>
  <c r="P1089" i="2" s="1"/>
  <c r="BK1090" i="2"/>
  <c r="BK1089" i="2" s="1"/>
  <c r="J1089" i="2" s="1"/>
  <c r="J95" i="2" s="1"/>
  <c r="J1090" i="2"/>
  <c r="BI1077" i="2"/>
  <c r="BH1077" i="2"/>
  <c r="BG1077" i="2"/>
  <c r="BF1077" i="2"/>
  <c r="T1077" i="2"/>
  <c r="T1076" i="2" s="1"/>
  <c r="R1077" i="2"/>
  <c r="R1076" i="2" s="1"/>
  <c r="P1077" i="2"/>
  <c r="P1076" i="2" s="1"/>
  <c r="BK1077" i="2"/>
  <c r="BK1076" i="2" s="1"/>
  <c r="J1076" i="2" s="1"/>
  <c r="J94" i="2" s="1"/>
  <c r="J1077" i="2"/>
  <c r="BE1077" i="2" s="1"/>
  <c r="BI1074" i="2"/>
  <c r="BH1074" i="2"/>
  <c r="BG1074" i="2"/>
  <c r="BF1074" i="2"/>
  <c r="BE1074" i="2"/>
  <c r="T1074" i="2"/>
  <c r="R1074" i="2"/>
  <c r="P1074" i="2"/>
  <c r="BK1074" i="2"/>
  <c r="J1074" i="2"/>
  <c r="BI1072" i="2"/>
  <c r="BH1072" i="2"/>
  <c r="BG1072" i="2"/>
  <c r="BF1072" i="2"/>
  <c r="BE1072" i="2"/>
  <c r="T1072" i="2"/>
  <c r="R1072" i="2"/>
  <c r="P1072" i="2"/>
  <c r="BK1072" i="2"/>
  <c r="J1072" i="2"/>
  <c r="BI1067" i="2"/>
  <c r="BH1067" i="2"/>
  <c r="BG1067" i="2"/>
  <c r="BF1067" i="2"/>
  <c r="BE1067" i="2"/>
  <c r="T1067" i="2"/>
  <c r="T1066" i="2" s="1"/>
  <c r="R1067" i="2"/>
  <c r="R1066" i="2" s="1"/>
  <c r="P1067" i="2"/>
  <c r="P1066" i="2" s="1"/>
  <c r="BK1067" i="2"/>
  <c r="BK1066" i="2" s="1"/>
  <c r="J1066" i="2" s="1"/>
  <c r="J93" i="2" s="1"/>
  <c r="J1067" i="2"/>
  <c r="BI1064" i="2"/>
  <c r="BH1064" i="2"/>
  <c r="BG1064" i="2"/>
  <c r="BF1064" i="2"/>
  <c r="T1064" i="2"/>
  <c r="R1064" i="2"/>
  <c r="P1064" i="2"/>
  <c r="BK1064" i="2"/>
  <c r="J1064" i="2"/>
  <c r="BE1064" i="2" s="1"/>
  <c r="BI1063" i="2"/>
  <c r="BH1063" i="2"/>
  <c r="BG1063" i="2"/>
  <c r="BF1063" i="2"/>
  <c r="T1063" i="2"/>
  <c r="R1063" i="2"/>
  <c r="P1063" i="2"/>
  <c r="BK1063" i="2"/>
  <c r="J1063" i="2"/>
  <c r="BE1063" i="2" s="1"/>
  <c r="BI1061" i="2"/>
  <c r="BH1061" i="2"/>
  <c r="BG1061" i="2"/>
  <c r="BF1061" i="2"/>
  <c r="T1061" i="2"/>
  <c r="R1061" i="2"/>
  <c r="P1061" i="2"/>
  <c r="BK1061" i="2"/>
  <c r="J1061" i="2"/>
  <c r="BE1061" i="2" s="1"/>
  <c r="BI1059" i="2"/>
  <c r="BH1059" i="2"/>
  <c r="BG1059" i="2"/>
  <c r="BF1059" i="2"/>
  <c r="T1059" i="2"/>
  <c r="R1059" i="2"/>
  <c r="P1059" i="2"/>
  <c r="BK1059" i="2"/>
  <c r="J1059" i="2"/>
  <c r="BE1059" i="2" s="1"/>
  <c r="BI1051" i="2"/>
  <c r="BH1051" i="2"/>
  <c r="BG1051" i="2"/>
  <c r="BF1051" i="2"/>
  <c r="T1051" i="2"/>
  <c r="T1050" i="2" s="1"/>
  <c r="R1051" i="2"/>
  <c r="R1050" i="2" s="1"/>
  <c r="P1051" i="2"/>
  <c r="P1050" i="2" s="1"/>
  <c r="BK1051" i="2"/>
  <c r="BK1050" i="2" s="1"/>
  <c r="J1050" i="2" s="1"/>
  <c r="J92" i="2" s="1"/>
  <c r="J1051" i="2"/>
  <c r="BE1051" i="2" s="1"/>
  <c r="BI1048" i="2"/>
  <c r="BH1048" i="2"/>
  <c r="BG1048" i="2"/>
  <c r="BF1048" i="2"/>
  <c r="BE1048" i="2"/>
  <c r="T1048" i="2"/>
  <c r="R1048" i="2"/>
  <c r="P1048" i="2"/>
  <c r="BK1048" i="2"/>
  <c r="J1048" i="2"/>
  <c r="BI1032" i="2"/>
  <c r="BH1032" i="2"/>
  <c r="BG1032" i="2"/>
  <c r="BF1032" i="2"/>
  <c r="BE1032" i="2"/>
  <c r="T1032" i="2"/>
  <c r="T1031" i="2" s="1"/>
  <c r="R1032" i="2"/>
  <c r="R1031" i="2" s="1"/>
  <c r="P1032" i="2"/>
  <c r="P1031" i="2" s="1"/>
  <c r="BK1032" i="2"/>
  <c r="BK1031" i="2" s="1"/>
  <c r="J1031" i="2" s="1"/>
  <c r="J91" i="2" s="1"/>
  <c r="J1032" i="2"/>
  <c r="BI1029" i="2"/>
  <c r="BH1029" i="2"/>
  <c r="BG1029" i="2"/>
  <c r="BF1029" i="2"/>
  <c r="T1029" i="2"/>
  <c r="R1029" i="2"/>
  <c r="P1029" i="2"/>
  <c r="BK1029" i="2"/>
  <c r="J1029" i="2"/>
  <c r="BE1029" i="2" s="1"/>
  <c r="BI1026" i="2"/>
  <c r="BH1026" i="2"/>
  <c r="BG1026" i="2"/>
  <c r="BF1026" i="2"/>
  <c r="T1026" i="2"/>
  <c r="R1026" i="2"/>
  <c r="P1026" i="2"/>
  <c r="BK1026" i="2"/>
  <c r="J1026" i="2"/>
  <c r="BE1026" i="2" s="1"/>
  <c r="BI1023" i="2"/>
  <c r="BH1023" i="2"/>
  <c r="BG1023" i="2"/>
  <c r="BF1023" i="2"/>
  <c r="T1023" i="2"/>
  <c r="R1023" i="2"/>
  <c r="P1023" i="2"/>
  <c r="BK1023" i="2"/>
  <c r="J1023" i="2"/>
  <c r="BE1023" i="2" s="1"/>
  <c r="BI1013" i="2"/>
  <c r="BH1013" i="2"/>
  <c r="BG1013" i="2"/>
  <c r="BF1013" i="2"/>
  <c r="BE1013" i="2"/>
  <c r="T1013" i="2"/>
  <c r="R1013" i="2"/>
  <c r="P1013" i="2"/>
  <c r="BK1013" i="2"/>
  <c r="J1013" i="2"/>
  <c r="BI1005" i="2"/>
  <c r="BH1005" i="2"/>
  <c r="BG1005" i="2"/>
  <c r="BF1005" i="2"/>
  <c r="T1005" i="2"/>
  <c r="R1005" i="2"/>
  <c r="P1005" i="2"/>
  <c r="BK1005" i="2"/>
  <c r="J1005" i="2"/>
  <c r="BE1005" i="2" s="1"/>
  <c r="BI997" i="2"/>
  <c r="BH997" i="2"/>
  <c r="BG997" i="2"/>
  <c r="BF997" i="2"/>
  <c r="BE997" i="2"/>
  <c r="T997" i="2"/>
  <c r="R997" i="2"/>
  <c r="P997" i="2"/>
  <c r="BK997" i="2"/>
  <c r="J997" i="2"/>
  <c r="BI989" i="2"/>
  <c r="BH989" i="2"/>
  <c r="BG989" i="2"/>
  <c r="BF989" i="2"/>
  <c r="T989" i="2"/>
  <c r="T988" i="2" s="1"/>
  <c r="R989" i="2"/>
  <c r="R988" i="2" s="1"/>
  <c r="P989" i="2"/>
  <c r="P988" i="2" s="1"/>
  <c r="BK989" i="2"/>
  <c r="BK988" i="2" s="1"/>
  <c r="J988" i="2" s="1"/>
  <c r="J90" i="2" s="1"/>
  <c r="J989" i="2"/>
  <c r="BE989" i="2" s="1"/>
  <c r="BI986" i="2"/>
  <c r="BH986" i="2"/>
  <c r="BG986" i="2"/>
  <c r="BF986" i="2"/>
  <c r="T986" i="2"/>
  <c r="R986" i="2"/>
  <c r="P986" i="2"/>
  <c r="BK986" i="2"/>
  <c r="J986" i="2"/>
  <c r="BE986" i="2" s="1"/>
  <c r="BI976" i="2"/>
  <c r="BH976" i="2"/>
  <c r="BG976" i="2"/>
  <c r="BF976" i="2"/>
  <c r="BE976" i="2"/>
  <c r="T976" i="2"/>
  <c r="R976" i="2"/>
  <c r="P976" i="2"/>
  <c r="BK976" i="2"/>
  <c r="J976" i="2"/>
  <c r="BI960" i="2"/>
  <c r="BH960" i="2"/>
  <c r="BG960" i="2"/>
  <c r="BF960" i="2"/>
  <c r="BE960" i="2"/>
  <c r="T960" i="2"/>
  <c r="R960" i="2"/>
  <c r="P960" i="2"/>
  <c r="BK960" i="2"/>
  <c r="J960" i="2"/>
  <c r="BI944" i="2"/>
  <c r="BH944" i="2"/>
  <c r="BG944" i="2"/>
  <c r="BF944" i="2"/>
  <c r="BE944" i="2"/>
  <c r="T944" i="2"/>
  <c r="R944" i="2"/>
  <c r="P944" i="2"/>
  <c r="BK944" i="2"/>
  <c r="J944" i="2"/>
  <c r="BI930" i="2"/>
  <c r="BH930" i="2"/>
  <c r="BG930" i="2"/>
  <c r="BF930" i="2"/>
  <c r="BE930" i="2"/>
  <c r="T930" i="2"/>
  <c r="R930" i="2"/>
  <c r="P930" i="2"/>
  <c r="BK930" i="2"/>
  <c r="J930" i="2"/>
  <c r="BI927" i="2"/>
  <c r="BH927" i="2"/>
  <c r="BG927" i="2"/>
  <c r="BF927" i="2"/>
  <c r="BE927" i="2"/>
  <c r="T927" i="2"/>
  <c r="R927" i="2"/>
  <c r="P927" i="2"/>
  <c r="BK927" i="2"/>
  <c r="J927" i="2"/>
  <c r="BI925" i="2"/>
  <c r="BH925" i="2"/>
  <c r="BG925" i="2"/>
  <c r="BF925" i="2"/>
  <c r="BE925" i="2"/>
  <c r="T925" i="2"/>
  <c r="R925" i="2"/>
  <c r="P925" i="2"/>
  <c r="BK925" i="2"/>
  <c r="J925" i="2"/>
  <c r="BI916" i="2"/>
  <c r="BH916" i="2"/>
  <c r="BG916" i="2"/>
  <c r="BF916" i="2"/>
  <c r="BE916" i="2"/>
  <c r="T916" i="2"/>
  <c r="R916" i="2"/>
  <c r="P916" i="2"/>
  <c r="BK916" i="2"/>
  <c r="J916" i="2"/>
  <c r="BI914" i="2"/>
  <c r="BH914" i="2"/>
  <c r="BG914" i="2"/>
  <c r="BF914" i="2"/>
  <c r="BE914" i="2"/>
  <c r="T914" i="2"/>
  <c r="R914" i="2"/>
  <c r="P914" i="2"/>
  <c r="BK914" i="2"/>
  <c r="J914" i="2"/>
  <c r="BI910" i="2"/>
  <c r="BH910" i="2"/>
  <c r="BG910" i="2"/>
  <c r="BF910" i="2"/>
  <c r="BE910" i="2"/>
  <c r="T910" i="2"/>
  <c r="R910" i="2"/>
  <c r="P910" i="2"/>
  <c r="BK910" i="2"/>
  <c r="J910" i="2"/>
  <c r="BI908" i="2"/>
  <c r="BH908" i="2"/>
  <c r="BG908" i="2"/>
  <c r="BF908" i="2"/>
  <c r="BE908" i="2"/>
  <c r="T908" i="2"/>
  <c r="R908" i="2"/>
  <c r="P908" i="2"/>
  <c r="BK908" i="2"/>
  <c r="J908" i="2"/>
  <c r="BI906" i="2"/>
  <c r="BH906" i="2"/>
  <c r="BG906" i="2"/>
  <c r="BF906" i="2"/>
  <c r="BE906" i="2"/>
  <c r="T906" i="2"/>
  <c r="R906" i="2"/>
  <c r="P906" i="2"/>
  <c r="BK906" i="2"/>
  <c r="J906" i="2"/>
  <c r="BI897" i="2"/>
  <c r="BH897" i="2"/>
  <c r="BG897" i="2"/>
  <c r="BF897" i="2"/>
  <c r="BE897" i="2"/>
  <c r="T897" i="2"/>
  <c r="R897" i="2"/>
  <c r="P897" i="2"/>
  <c r="BK897" i="2"/>
  <c r="J897" i="2"/>
  <c r="BI894" i="2"/>
  <c r="BH894" i="2"/>
  <c r="BG894" i="2"/>
  <c r="BF894" i="2"/>
  <c r="BE894" i="2"/>
  <c r="T894" i="2"/>
  <c r="R894" i="2"/>
  <c r="P894" i="2"/>
  <c r="BK894" i="2"/>
  <c r="J894" i="2"/>
  <c r="BI889" i="2"/>
  <c r="BH889" i="2"/>
  <c r="BG889" i="2"/>
  <c r="BF889" i="2"/>
  <c r="BE889" i="2"/>
  <c r="T889" i="2"/>
  <c r="R889" i="2"/>
  <c r="P889" i="2"/>
  <c r="BK889" i="2"/>
  <c r="J889" i="2"/>
  <c r="BI884" i="2"/>
  <c r="BH884" i="2"/>
  <c r="BG884" i="2"/>
  <c r="BF884" i="2"/>
  <c r="BE884" i="2"/>
  <c r="T884" i="2"/>
  <c r="T883" i="2" s="1"/>
  <c r="R884" i="2"/>
  <c r="R883" i="2" s="1"/>
  <c r="P884" i="2"/>
  <c r="P883" i="2" s="1"/>
  <c r="BK884" i="2"/>
  <c r="BK883" i="2" s="1"/>
  <c r="J883" i="2" s="1"/>
  <c r="J89" i="2" s="1"/>
  <c r="J884" i="2"/>
  <c r="BI881" i="2"/>
  <c r="BH881" i="2"/>
  <c r="BG881" i="2"/>
  <c r="BF881" i="2"/>
  <c r="T881" i="2"/>
  <c r="R881" i="2"/>
  <c r="P881" i="2"/>
  <c r="BK881" i="2"/>
  <c r="J881" i="2"/>
  <c r="BE881" i="2" s="1"/>
  <c r="BI869" i="2"/>
  <c r="BH869" i="2"/>
  <c r="BG869" i="2"/>
  <c r="BF869" i="2"/>
  <c r="T869" i="2"/>
  <c r="R869" i="2"/>
  <c r="P869" i="2"/>
  <c r="BK869" i="2"/>
  <c r="J869" i="2"/>
  <c r="BE869" i="2" s="1"/>
  <c r="BI856" i="2"/>
  <c r="BH856" i="2"/>
  <c r="BG856" i="2"/>
  <c r="BF856" i="2"/>
  <c r="T856" i="2"/>
  <c r="R856" i="2"/>
  <c r="P856" i="2"/>
  <c r="BK856" i="2"/>
  <c r="J856" i="2"/>
  <c r="BE856" i="2" s="1"/>
  <c r="BI844" i="2"/>
  <c r="BH844" i="2"/>
  <c r="BG844" i="2"/>
  <c r="BF844" i="2"/>
  <c r="T844" i="2"/>
  <c r="T843" i="2" s="1"/>
  <c r="R844" i="2"/>
  <c r="R843" i="2" s="1"/>
  <c r="P844" i="2"/>
  <c r="P843" i="2" s="1"/>
  <c r="BK844" i="2"/>
  <c r="BK843" i="2" s="1"/>
  <c r="J843" i="2" s="1"/>
  <c r="J88" i="2" s="1"/>
  <c r="J844" i="2"/>
  <c r="BE844" i="2" s="1"/>
  <c r="BI841" i="2"/>
  <c r="BH841" i="2"/>
  <c r="BG841" i="2"/>
  <c r="BF841" i="2"/>
  <c r="BE841" i="2"/>
  <c r="T841" i="2"/>
  <c r="R841" i="2"/>
  <c r="P841" i="2"/>
  <c r="BK841" i="2"/>
  <c r="J841" i="2"/>
  <c r="BI834" i="2"/>
  <c r="BH834" i="2"/>
  <c r="BG834" i="2"/>
  <c r="BF834" i="2"/>
  <c r="BE834" i="2"/>
  <c r="T834" i="2"/>
  <c r="R834" i="2"/>
  <c r="P834" i="2"/>
  <c r="BK834" i="2"/>
  <c r="J834" i="2"/>
  <c r="BI830" i="2"/>
  <c r="BH830" i="2"/>
  <c r="BG830" i="2"/>
  <c r="BF830" i="2"/>
  <c r="BE830" i="2"/>
  <c r="T830" i="2"/>
  <c r="R830" i="2"/>
  <c r="P830" i="2"/>
  <c r="BK830" i="2"/>
  <c r="J830" i="2"/>
  <c r="BI824" i="2"/>
  <c r="BH824" i="2"/>
  <c r="BG824" i="2"/>
  <c r="BF824" i="2"/>
  <c r="BE824" i="2"/>
  <c r="T824" i="2"/>
  <c r="R824" i="2"/>
  <c r="P824" i="2"/>
  <c r="BK824" i="2"/>
  <c r="J824" i="2"/>
  <c r="BI818" i="2"/>
  <c r="BH818" i="2"/>
  <c r="BG818" i="2"/>
  <c r="BF818" i="2"/>
  <c r="BE818" i="2"/>
  <c r="T818" i="2"/>
  <c r="R818" i="2"/>
  <c r="P818" i="2"/>
  <c r="BK818" i="2"/>
  <c r="J818" i="2"/>
  <c r="BI812" i="2"/>
  <c r="BH812" i="2"/>
  <c r="BG812" i="2"/>
  <c r="BF812" i="2"/>
  <c r="BE812" i="2"/>
  <c r="T812" i="2"/>
  <c r="R812" i="2"/>
  <c r="P812" i="2"/>
  <c r="BK812" i="2"/>
  <c r="J812" i="2"/>
  <c r="BI803" i="2"/>
  <c r="BH803" i="2"/>
  <c r="BG803" i="2"/>
  <c r="BF803" i="2"/>
  <c r="BE803" i="2"/>
  <c r="T803" i="2"/>
  <c r="R803" i="2"/>
  <c r="P803" i="2"/>
  <c r="BK803" i="2"/>
  <c r="J803" i="2"/>
  <c r="BI796" i="2"/>
  <c r="BH796" i="2"/>
  <c r="BG796" i="2"/>
  <c r="BF796" i="2"/>
  <c r="BE796" i="2"/>
  <c r="T796" i="2"/>
  <c r="R796" i="2"/>
  <c r="P796" i="2"/>
  <c r="BK796" i="2"/>
  <c r="J796" i="2"/>
  <c r="BI785" i="2"/>
  <c r="BH785" i="2"/>
  <c r="BG785" i="2"/>
  <c r="BF785" i="2"/>
  <c r="BE785" i="2"/>
  <c r="T785" i="2"/>
  <c r="R785" i="2"/>
  <c r="P785" i="2"/>
  <c r="BK785" i="2"/>
  <c r="J785" i="2"/>
  <c r="BI771" i="2"/>
  <c r="BH771" i="2"/>
  <c r="BG771" i="2"/>
  <c r="BF771" i="2"/>
  <c r="BE771" i="2"/>
  <c r="T771" i="2"/>
  <c r="R771" i="2"/>
  <c r="P771" i="2"/>
  <c r="BK771" i="2"/>
  <c r="J771" i="2"/>
  <c r="BI760" i="2"/>
  <c r="BH760" i="2"/>
  <c r="BG760" i="2"/>
  <c r="BF760" i="2"/>
  <c r="BE760" i="2"/>
  <c r="T760" i="2"/>
  <c r="R760" i="2"/>
  <c r="P760" i="2"/>
  <c r="BK760" i="2"/>
  <c r="J760" i="2"/>
  <c r="BI752" i="2"/>
  <c r="BH752" i="2"/>
  <c r="BG752" i="2"/>
  <c r="BF752" i="2"/>
  <c r="BE752" i="2"/>
  <c r="T752" i="2"/>
  <c r="R752" i="2"/>
  <c r="P752" i="2"/>
  <c r="BK752" i="2"/>
  <c r="J752" i="2"/>
  <c r="BI743" i="2"/>
  <c r="BH743" i="2"/>
  <c r="BG743" i="2"/>
  <c r="BF743" i="2"/>
  <c r="BE743" i="2"/>
  <c r="T743" i="2"/>
  <c r="R743" i="2"/>
  <c r="P743" i="2"/>
  <c r="BK743" i="2"/>
  <c r="J743" i="2"/>
  <c r="BI731" i="2"/>
  <c r="BH731" i="2"/>
  <c r="BG731" i="2"/>
  <c r="BF731" i="2"/>
  <c r="BE731" i="2"/>
  <c r="T731" i="2"/>
  <c r="R731" i="2"/>
  <c r="P731" i="2"/>
  <c r="BK731" i="2"/>
  <c r="J731" i="2"/>
  <c r="BI720" i="2"/>
  <c r="BH720" i="2"/>
  <c r="BG720" i="2"/>
  <c r="BF720" i="2"/>
  <c r="BE720" i="2"/>
  <c r="T720" i="2"/>
  <c r="R720" i="2"/>
  <c r="P720" i="2"/>
  <c r="BK720" i="2"/>
  <c r="J720" i="2"/>
  <c r="BI709" i="2"/>
  <c r="BH709" i="2"/>
  <c r="BG709" i="2"/>
  <c r="BF709" i="2"/>
  <c r="BE709" i="2"/>
  <c r="T709" i="2"/>
  <c r="R709" i="2"/>
  <c r="P709" i="2"/>
  <c r="BK709" i="2"/>
  <c r="J709" i="2"/>
  <c r="BI698" i="2"/>
  <c r="BH698" i="2"/>
  <c r="BG698" i="2"/>
  <c r="BF698" i="2"/>
  <c r="BE698" i="2"/>
  <c r="T698" i="2"/>
  <c r="R698" i="2"/>
  <c r="P698" i="2"/>
  <c r="BK698" i="2"/>
  <c r="J698" i="2"/>
  <c r="BI667" i="2"/>
  <c r="BH667" i="2"/>
  <c r="BG667" i="2"/>
  <c r="BF667" i="2"/>
  <c r="BE667" i="2"/>
  <c r="T667" i="2"/>
  <c r="T666" i="2" s="1"/>
  <c r="R667" i="2"/>
  <c r="R666" i="2" s="1"/>
  <c r="P667" i="2"/>
  <c r="P666" i="2" s="1"/>
  <c r="BK667" i="2"/>
  <c r="BK666" i="2" s="1"/>
  <c r="J666" i="2" s="1"/>
  <c r="J87" i="2" s="1"/>
  <c r="J667" i="2"/>
  <c r="BI664" i="2"/>
  <c r="BH664" i="2"/>
  <c r="BG664" i="2"/>
  <c r="BF664" i="2"/>
  <c r="T664" i="2"/>
  <c r="R664" i="2"/>
  <c r="P664" i="2"/>
  <c r="BK664" i="2"/>
  <c r="J664" i="2"/>
  <c r="BE664" i="2" s="1"/>
  <c r="BI662" i="2"/>
  <c r="BH662" i="2"/>
  <c r="BG662" i="2"/>
  <c r="BF662" i="2"/>
  <c r="T662" i="2"/>
  <c r="R662" i="2"/>
  <c r="P662" i="2"/>
  <c r="BK662" i="2"/>
  <c r="J662" i="2"/>
  <c r="BE662" i="2" s="1"/>
  <c r="BI657" i="2"/>
  <c r="BH657" i="2"/>
  <c r="BG657" i="2"/>
  <c r="BF657" i="2"/>
  <c r="T657" i="2"/>
  <c r="T656" i="2" s="1"/>
  <c r="R657" i="2"/>
  <c r="R656" i="2" s="1"/>
  <c r="P657" i="2"/>
  <c r="P656" i="2" s="1"/>
  <c r="BK657" i="2"/>
  <c r="BK656" i="2" s="1"/>
  <c r="J656" i="2" s="1"/>
  <c r="J86" i="2" s="1"/>
  <c r="J657" i="2"/>
  <c r="BE657" i="2" s="1"/>
  <c r="BI655" i="2"/>
  <c r="BH655" i="2"/>
  <c r="BG655" i="2"/>
  <c r="BF655" i="2"/>
  <c r="BE655" i="2"/>
  <c r="T655" i="2"/>
  <c r="R655" i="2"/>
  <c r="P655" i="2"/>
  <c r="BK655" i="2"/>
  <c r="J655" i="2"/>
  <c r="BI654" i="2"/>
  <c r="BH654" i="2"/>
  <c r="BG654" i="2"/>
  <c r="BF654" i="2"/>
  <c r="BE654" i="2"/>
  <c r="T654" i="2"/>
  <c r="T653" i="2" s="1"/>
  <c r="R654" i="2"/>
  <c r="R653" i="2" s="1"/>
  <c r="P654" i="2"/>
  <c r="P653" i="2" s="1"/>
  <c r="BK654" i="2"/>
  <c r="BK653" i="2" s="1"/>
  <c r="J653" i="2" s="1"/>
  <c r="J85" i="2" s="1"/>
  <c r="J654" i="2"/>
  <c r="BI652" i="2"/>
  <c r="BH652" i="2"/>
  <c r="BG652" i="2"/>
  <c r="BF652" i="2"/>
  <c r="T652" i="2"/>
  <c r="T651" i="2" s="1"/>
  <c r="R652" i="2"/>
  <c r="R651" i="2" s="1"/>
  <c r="P652" i="2"/>
  <c r="P651" i="2" s="1"/>
  <c r="BK652" i="2"/>
  <c r="BK651" i="2" s="1"/>
  <c r="J651" i="2" s="1"/>
  <c r="J84" i="2" s="1"/>
  <c r="J652" i="2"/>
  <c r="BE652" i="2" s="1"/>
  <c r="BI650" i="2"/>
  <c r="BH650" i="2"/>
  <c r="BG650" i="2"/>
  <c r="BF650" i="2"/>
  <c r="BE650" i="2"/>
  <c r="T650" i="2"/>
  <c r="T649" i="2" s="1"/>
  <c r="R650" i="2"/>
  <c r="R649" i="2" s="1"/>
  <c r="P650" i="2"/>
  <c r="P649" i="2" s="1"/>
  <c r="BK650" i="2"/>
  <c r="BK649" i="2" s="1"/>
  <c r="J649" i="2" s="1"/>
  <c r="J83" i="2" s="1"/>
  <c r="J650" i="2"/>
  <c r="BI648" i="2"/>
  <c r="BH648" i="2"/>
  <c r="BG648" i="2"/>
  <c r="BF648" i="2"/>
  <c r="T648" i="2"/>
  <c r="T647" i="2" s="1"/>
  <c r="R648" i="2"/>
  <c r="R647" i="2" s="1"/>
  <c r="P648" i="2"/>
  <c r="P647" i="2" s="1"/>
  <c r="BK648" i="2"/>
  <c r="BK647" i="2" s="1"/>
  <c r="J647" i="2" s="1"/>
  <c r="J82" i="2" s="1"/>
  <c r="J648" i="2"/>
  <c r="BE648" i="2" s="1"/>
  <c r="BI645" i="2"/>
  <c r="BH645" i="2"/>
  <c r="BG645" i="2"/>
  <c r="BF645" i="2"/>
  <c r="BE645" i="2"/>
  <c r="T645" i="2"/>
  <c r="R645" i="2"/>
  <c r="P645" i="2"/>
  <c r="BK645" i="2"/>
  <c r="J645" i="2"/>
  <c r="BI642" i="2"/>
  <c r="BH642" i="2"/>
  <c r="BG642" i="2"/>
  <c r="BF642" i="2"/>
  <c r="BE642" i="2"/>
  <c r="T642" i="2"/>
  <c r="R642" i="2"/>
  <c r="P642" i="2"/>
  <c r="BK642" i="2"/>
  <c r="J642" i="2"/>
  <c r="BI638" i="2"/>
  <c r="BH638" i="2"/>
  <c r="BG638" i="2"/>
  <c r="BF638" i="2"/>
  <c r="BE638" i="2"/>
  <c r="T638" i="2"/>
  <c r="R638" i="2"/>
  <c r="P638" i="2"/>
  <c r="BK638" i="2"/>
  <c r="J638" i="2"/>
  <c r="BI635" i="2"/>
  <c r="BH635" i="2"/>
  <c r="BG635" i="2"/>
  <c r="BF635" i="2"/>
  <c r="BE635" i="2"/>
  <c r="T635" i="2"/>
  <c r="R635" i="2"/>
  <c r="P635" i="2"/>
  <c r="BK635" i="2"/>
  <c r="J635" i="2"/>
  <c r="BI629" i="2"/>
  <c r="BH629" i="2"/>
  <c r="BG629" i="2"/>
  <c r="BF629" i="2"/>
  <c r="BE629" i="2"/>
  <c r="T629" i="2"/>
  <c r="T628" i="2" s="1"/>
  <c r="R629" i="2"/>
  <c r="R628" i="2" s="1"/>
  <c r="P629" i="2"/>
  <c r="P628" i="2" s="1"/>
  <c r="BK629" i="2"/>
  <c r="BK628" i="2" s="1"/>
  <c r="J628" i="2" s="1"/>
  <c r="J81" i="2" s="1"/>
  <c r="J629" i="2"/>
  <c r="BI626" i="2"/>
  <c r="BH626" i="2"/>
  <c r="BG626" i="2"/>
  <c r="BF626" i="2"/>
  <c r="T626" i="2"/>
  <c r="R626" i="2"/>
  <c r="P626" i="2"/>
  <c r="BK626" i="2"/>
  <c r="J626" i="2"/>
  <c r="BE626" i="2" s="1"/>
  <c r="BI624" i="2"/>
  <c r="BH624" i="2"/>
  <c r="BG624" i="2"/>
  <c r="BF624" i="2"/>
  <c r="T624" i="2"/>
  <c r="R624" i="2"/>
  <c r="P624" i="2"/>
  <c r="BK624" i="2"/>
  <c r="J624" i="2"/>
  <c r="BE624" i="2" s="1"/>
  <c r="BI612" i="2"/>
  <c r="BH612" i="2"/>
  <c r="BG612" i="2"/>
  <c r="BF612" i="2"/>
  <c r="T612" i="2"/>
  <c r="R612" i="2"/>
  <c r="P612" i="2"/>
  <c r="BK612" i="2"/>
  <c r="J612" i="2"/>
  <c r="BE612" i="2" s="1"/>
  <c r="BI601" i="2"/>
  <c r="BH601" i="2"/>
  <c r="BG601" i="2"/>
  <c r="BF601" i="2"/>
  <c r="T601" i="2"/>
  <c r="T600" i="2" s="1"/>
  <c r="R601" i="2"/>
  <c r="R600" i="2" s="1"/>
  <c r="P601" i="2"/>
  <c r="P600" i="2" s="1"/>
  <c r="BK601" i="2"/>
  <c r="BK600" i="2" s="1"/>
  <c r="J601" i="2"/>
  <c r="BE601" i="2" s="1"/>
  <c r="BI597" i="2"/>
  <c r="BH597" i="2"/>
  <c r="BG597" i="2"/>
  <c r="BF597" i="2"/>
  <c r="T597" i="2"/>
  <c r="T596" i="2" s="1"/>
  <c r="R597" i="2"/>
  <c r="R596" i="2" s="1"/>
  <c r="P597" i="2"/>
  <c r="P596" i="2" s="1"/>
  <c r="BK597" i="2"/>
  <c r="BK596" i="2" s="1"/>
  <c r="J596" i="2" s="1"/>
  <c r="J78" i="2" s="1"/>
  <c r="J597" i="2"/>
  <c r="BE597" i="2" s="1"/>
  <c r="BI593" i="2"/>
  <c r="BH593" i="2"/>
  <c r="BG593" i="2"/>
  <c r="BF593" i="2"/>
  <c r="BE593" i="2"/>
  <c r="T593" i="2"/>
  <c r="R593" i="2"/>
  <c r="P593" i="2"/>
  <c r="BK593" i="2"/>
  <c r="J593" i="2"/>
  <c r="BI589" i="2"/>
  <c r="BH589" i="2"/>
  <c r="BG589" i="2"/>
  <c r="BF589" i="2"/>
  <c r="BE589" i="2"/>
  <c r="T589" i="2"/>
  <c r="R589" i="2"/>
  <c r="P589" i="2"/>
  <c r="BK589" i="2"/>
  <c r="J589" i="2"/>
  <c r="BI587" i="2"/>
  <c r="BH587" i="2"/>
  <c r="BG587" i="2"/>
  <c r="BF587" i="2"/>
  <c r="BE587" i="2"/>
  <c r="T587" i="2"/>
  <c r="R587" i="2"/>
  <c r="P587" i="2"/>
  <c r="BK587" i="2"/>
  <c r="J587" i="2"/>
  <c r="BI585" i="2"/>
  <c r="BH585" i="2"/>
  <c r="BG585" i="2"/>
  <c r="BF585" i="2"/>
  <c r="BE585" i="2"/>
  <c r="T585" i="2"/>
  <c r="R585" i="2"/>
  <c r="P585" i="2"/>
  <c r="BK585" i="2"/>
  <c r="J585" i="2"/>
  <c r="BI581" i="2"/>
  <c r="BH581" i="2"/>
  <c r="BG581" i="2"/>
  <c r="BF581" i="2"/>
  <c r="BE581" i="2"/>
  <c r="T581" i="2"/>
  <c r="R581" i="2"/>
  <c r="P581" i="2"/>
  <c r="BK581" i="2"/>
  <c r="J581" i="2"/>
  <c r="BI573" i="2"/>
  <c r="BH573" i="2"/>
  <c r="BG573" i="2"/>
  <c r="BF573" i="2"/>
  <c r="BE573" i="2"/>
  <c r="T573" i="2"/>
  <c r="R573" i="2"/>
  <c r="P573" i="2"/>
  <c r="BK573" i="2"/>
  <c r="J573" i="2"/>
  <c r="BI569" i="2"/>
  <c r="BH569" i="2"/>
  <c r="BG569" i="2"/>
  <c r="BF569" i="2"/>
  <c r="BE569" i="2"/>
  <c r="T569" i="2"/>
  <c r="R569" i="2"/>
  <c r="P569" i="2"/>
  <c r="BK569" i="2"/>
  <c r="J569" i="2"/>
  <c r="BI566" i="2"/>
  <c r="BH566" i="2"/>
  <c r="BG566" i="2"/>
  <c r="BF566" i="2"/>
  <c r="BE566" i="2"/>
  <c r="T566" i="2"/>
  <c r="R566" i="2"/>
  <c r="P566" i="2"/>
  <c r="BK566" i="2"/>
  <c r="J566" i="2"/>
  <c r="BI559" i="2"/>
  <c r="BH559" i="2"/>
  <c r="BG559" i="2"/>
  <c r="BF559" i="2"/>
  <c r="BE559" i="2"/>
  <c r="T559" i="2"/>
  <c r="R559" i="2"/>
  <c r="P559" i="2"/>
  <c r="BK559" i="2"/>
  <c r="J559" i="2"/>
  <c r="BI550" i="2"/>
  <c r="BH550" i="2"/>
  <c r="BG550" i="2"/>
  <c r="BF550" i="2"/>
  <c r="BE550" i="2"/>
  <c r="T550" i="2"/>
  <c r="R550" i="2"/>
  <c r="P550" i="2"/>
  <c r="BK550" i="2"/>
  <c r="J550" i="2"/>
  <c r="BI547" i="2"/>
  <c r="BH547" i="2"/>
  <c r="BG547" i="2"/>
  <c r="BF547" i="2"/>
  <c r="BE547" i="2"/>
  <c r="T547" i="2"/>
  <c r="R547" i="2"/>
  <c r="P547" i="2"/>
  <c r="BK547" i="2"/>
  <c r="J547" i="2"/>
  <c r="BI541" i="2"/>
  <c r="BH541" i="2"/>
  <c r="BG541" i="2"/>
  <c r="BF541" i="2"/>
  <c r="BE541" i="2"/>
  <c r="T541" i="2"/>
  <c r="R541" i="2"/>
  <c r="P541" i="2"/>
  <c r="BK541" i="2"/>
  <c r="J541" i="2"/>
  <c r="BI537" i="2"/>
  <c r="BH537" i="2"/>
  <c r="BG537" i="2"/>
  <c r="BF537" i="2"/>
  <c r="BE537" i="2"/>
  <c r="T537" i="2"/>
  <c r="R537" i="2"/>
  <c r="P537" i="2"/>
  <c r="BK537" i="2"/>
  <c r="J537" i="2"/>
  <c r="BI531" i="2"/>
  <c r="BH531" i="2"/>
  <c r="BG531" i="2"/>
  <c r="BF531" i="2"/>
  <c r="BE531" i="2"/>
  <c r="T531" i="2"/>
  <c r="R531" i="2"/>
  <c r="P531" i="2"/>
  <c r="BK531" i="2"/>
  <c r="J531" i="2"/>
  <c r="BI527" i="2"/>
  <c r="BH527" i="2"/>
  <c r="BG527" i="2"/>
  <c r="BF527" i="2"/>
  <c r="BE527" i="2"/>
  <c r="T527" i="2"/>
  <c r="R527" i="2"/>
  <c r="P527" i="2"/>
  <c r="BK527" i="2"/>
  <c r="J527" i="2"/>
  <c r="BI521" i="2"/>
  <c r="BH521" i="2"/>
  <c r="BG521" i="2"/>
  <c r="BF521" i="2"/>
  <c r="BE521" i="2"/>
  <c r="T521" i="2"/>
  <c r="R521" i="2"/>
  <c r="P521" i="2"/>
  <c r="BK521" i="2"/>
  <c r="J521" i="2"/>
  <c r="BI516" i="2"/>
  <c r="BH516" i="2"/>
  <c r="BG516" i="2"/>
  <c r="BF516" i="2"/>
  <c r="BE516" i="2"/>
  <c r="T516" i="2"/>
  <c r="T515" i="2" s="1"/>
  <c r="R516" i="2"/>
  <c r="R515" i="2" s="1"/>
  <c r="P516" i="2"/>
  <c r="P515" i="2" s="1"/>
  <c r="BK516" i="2"/>
  <c r="BK515" i="2" s="1"/>
  <c r="J515" i="2" s="1"/>
  <c r="J77" i="2" s="1"/>
  <c r="J516" i="2"/>
  <c r="BI507" i="2"/>
  <c r="BH507" i="2"/>
  <c r="BG507" i="2"/>
  <c r="BF507" i="2"/>
  <c r="T507" i="2"/>
  <c r="R507" i="2"/>
  <c r="P507" i="2"/>
  <c r="BK507" i="2"/>
  <c r="J507" i="2"/>
  <c r="BE507" i="2" s="1"/>
  <c r="BI494" i="2"/>
  <c r="BH494" i="2"/>
  <c r="BG494" i="2"/>
  <c r="BF494" i="2"/>
  <c r="T494" i="2"/>
  <c r="T493" i="2" s="1"/>
  <c r="R494" i="2"/>
  <c r="R493" i="2" s="1"/>
  <c r="P494" i="2"/>
  <c r="P493" i="2" s="1"/>
  <c r="BK494" i="2"/>
  <c r="BK493" i="2" s="1"/>
  <c r="J493" i="2" s="1"/>
  <c r="J76" i="2" s="1"/>
  <c r="J494" i="2"/>
  <c r="BE494" i="2" s="1"/>
  <c r="BI488" i="2"/>
  <c r="BH488" i="2"/>
  <c r="BG488" i="2"/>
  <c r="BF488" i="2"/>
  <c r="BE488" i="2"/>
  <c r="T488" i="2"/>
  <c r="T487" i="2" s="1"/>
  <c r="R488" i="2"/>
  <c r="R487" i="2" s="1"/>
  <c r="P488" i="2"/>
  <c r="P487" i="2" s="1"/>
  <c r="BK488" i="2"/>
  <c r="BK487" i="2" s="1"/>
  <c r="J487" i="2" s="1"/>
  <c r="J75" i="2" s="1"/>
  <c r="J488" i="2"/>
  <c r="BI485" i="2"/>
  <c r="BH485" i="2"/>
  <c r="BG485" i="2"/>
  <c r="BF485" i="2"/>
  <c r="T485" i="2"/>
  <c r="R485" i="2"/>
  <c r="P485" i="2"/>
  <c r="BK485" i="2"/>
  <c r="J485" i="2"/>
  <c r="BE485" i="2" s="1"/>
  <c r="BI484" i="2"/>
  <c r="BH484" i="2"/>
  <c r="BG484" i="2"/>
  <c r="BF484" i="2"/>
  <c r="T484" i="2"/>
  <c r="R484" i="2"/>
  <c r="P484" i="2"/>
  <c r="BK484" i="2"/>
  <c r="J484" i="2"/>
  <c r="BE484" i="2" s="1"/>
  <c r="BI480" i="2"/>
  <c r="BH480" i="2"/>
  <c r="BG480" i="2"/>
  <c r="BF480" i="2"/>
  <c r="T480" i="2"/>
  <c r="T479" i="2" s="1"/>
  <c r="R480" i="2"/>
  <c r="R479" i="2" s="1"/>
  <c r="P480" i="2"/>
  <c r="P479" i="2" s="1"/>
  <c r="BK480" i="2"/>
  <c r="BK479" i="2" s="1"/>
  <c r="J479" i="2" s="1"/>
  <c r="J74" i="2" s="1"/>
  <c r="J480" i="2"/>
  <c r="BE480" i="2" s="1"/>
  <c r="BI474" i="2"/>
  <c r="BH474" i="2"/>
  <c r="BG474" i="2"/>
  <c r="BF474" i="2"/>
  <c r="BE474" i="2"/>
  <c r="T474" i="2"/>
  <c r="R474" i="2"/>
  <c r="P474" i="2"/>
  <c r="BK474" i="2"/>
  <c r="J474" i="2"/>
  <c r="BI469" i="2"/>
  <c r="BH469" i="2"/>
  <c r="BG469" i="2"/>
  <c r="BF469" i="2"/>
  <c r="BE469" i="2"/>
  <c r="T469" i="2"/>
  <c r="R469" i="2"/>
  <c r="P469" i="2"/>
  <c r="BK469" i="2"/>
  <c r="J469" i="2"/>
  <c r="BI464" i="2"/>
  <c r="BH464" i="2"/>
  <c r="BG464" i="2"/>
  <c r="BF464" i="2"/>
  <c r="BE464" i="2"/>
  <c r="T464" i="2"/>
  <c r="R464" i="2"/>
  <c r="P464" i="2"/>
  <c r="BK464" i="2"/>
  <c r="J464" i="2"/>
  <c r="BI459" i="2"/>
  <c r="BH459" i="2"/>
  <c r="BG459" i="2"/>
  <c r="BF459" i="2"/>
  <c r="BE459" i="2"/>
  <c r="T459" i="2"/>
  <c r="R459" i="2"/>
  <c r="P459" i="2"/>
  <c r="BK459" i="2"/>
  <c r="J459" i="2"/>
  <c r="BI448" i="2"/>
  <c r="BH448" i="2"/>
  <c r="BG448" i="2"/>
  <c r="BF448" i="2"/>
  <c r="BE448" i="2"/>
  <c r="T448" i="2"/>
  <c r="T447" i="2" s="1"/>
  <c r="R448" i="2"/>
  <c r="R447" i="2" s="1"/>
  <c r="P448" i="2"/>
  <c r="P447" i="2" s="1"/>
  <c r="BK448" i="2"/>
  <c r="BK447" i="2" s="1"/>
  <c r="J447" i="2" s="1"/>
  <c r="J73" i="2" s="1"/>
  <c r="J448" i="2"/>
  <c r="BI442" i="2"/>
  <c r="BH442" i="2"/>
  <c r="BG442" i="2"/>
  <c r="BF442" i="2"/>
  <c r="T442" i="2"/>
  <c r="R442" i="2"/>
  <c r="P442" i="2"/>
  <c r="BK442" i="2"/>
  <c r="J442" i="2"/>
  <c r="BE442" i="2" s="1"/>
  <c r="BI434" i="2"/>
  <c r="BH434" i="2"/>
  <c r="BG434" i="2"/>
  <c r="BF434" i="2"/>
  <c r="T434" i="2"/>
  <c r="R434" i="2"/>
  <c r="P434" i="2"/>
  <c r="BK434" i="2"/>
  <c r="J434" i="2"/>
  <c r="BE434" i="2" s="1"/>
  <c r="BI433" i="2"/>
  <c r="BH433" i="2"/>
  <c r="BG433" i="2"/>
  <c r="BF433" i="2"/>
  <c r="T433" i="2"/>
  <c r="R433" i="2"/>
  <c r="P433" i="2"/>
  <c r="BK433" i="2"/>
  <c r="J433" i="2"/>
  <c r="BE433" i="2" s="1"/>
  <c r="BI430" i="2"/>
  <c r="BH430" i="2"/>
  <c r="BG430" i="2"/>
  <c r="BF430" i="2"/>
  <c r="T430" i="2"/>
  <c r="R430" i="2"/>
  <c r="P430" i="2"/>
  <c r="BK430" i="2"/>
  <c r="J430" i="2"/>
  <c r="BE430" i="2" s="1"/>
  <c r="BI421" i="2"/>
  <c r="BH421" i="2"/>
  <c r="BG421" i="2"/>
  <c r="BF421" i="2"/>
  <c r="T421" i="2"/>
  <c r="R421" i="2"/>
  <c r="P421" i="2"/>
  <c r="BK421" i="2"/>
  <c r="J421" i="2"/>
  <c r="BE421" i="2" s="1"/>
  <c r="BI411" i="2"/>
  <c r="BH411" i="2"/>
  <c r="BG411" i="2"/>
  <c r="BF411" i="2"/>
  <c r="T411" i="2"/>
  <c r="T410" i="2" s="1"/>
  <c r="R411" i="2"/>
  <c r="R410" i="2" s="1"/>
  <c r="P411" i="2"/>
  <c r="P410" i="2" s="1"/>
  <c r="BK411" i="2"/>
  <c r="BK410" i="2" s="1"/>
  <c r="J410" i="2" s="1"/>
  <c r="J72" i="2" s="1"/>
  <c r="J411" i="2"/>
  <c r="BE411" i="2" s="1"/>
  <c r="BI407" i="2"/>
  <c r="BH407" i="2"/>
  <c r="BG407" i="2"/>
  <c r="BF407" i="2"/>
  <c r="BE407" i="2"/>
  <c r="T407" i="2"/>
  <c r="R407" i="2"/>
  <c r="P407" i="2"/>
  <c r="BK407" i="2"/>
  <c r="J407" i="2"/>
  <c r="BI389" i="2"/>
  <c r="BH389" i="2"/>
  <c r="BG389" i="2"/>
  <c r="BF389" i="2"/>
  <c r="BE389" i="2"/>
  <c r="T389" i="2"/>
  <c r="R389" i="2"/>
  <c r="P389" i="2"/>
  <c r="BK389" i="2"/>
  <c r="J389" i="2"/>
  <c r="BI375" i="2"/>
  <c r="BH375" i="2"/>
  <c r="BG375" i="2"/>
  <c r="BF375" i="2"/>
  <c r="BE375" i="2"/>
  <c r="T375" i="2"/>
  <c r="R375" i="2"/>
  <c r="P375" i="2"/>
  <c r="BK375" i="2"/>
  <c r="J375" i="2"/>
  <c r="BI363" i="2"/>
  <c r="BH363" i="2"/>
  <c r="BG363" i="2"/>
  <c r="BF363" i="2"/>
  <c r="BE363" i="2"/>
  <c r="T363" i="2"/>
  <c r="R363" i="2"/>
  <c r="P363" i="2"/>
  <c r="BK363" i="2"/>
  <c r="J363" i="2"/>
  <c r="BI358" i="2"/>
  <c r="BH358" i="2"/>
  <c r="BG358" i="2"/>
  <c r="BF358" i="2"/>
  <c r="BE358" i="2"/>
  <c r="T358" i="2"/>
  <c r="R358" i="2"/>
  <c r="P358" i="2"/>
  <c r="BK358" i="2"/>
  <c r="J358" i="2"/>
  <c r="BI353" i="2"/>
  <c r="BH353" i="2"/>
  <c r="BG353" i="2"/>
  <c r="BF353" i="2"/>
  <c r="BE353" i="2"/>
  <c r="T353" i="2"/>
  <c r="R353" i="2"/>
  <c r="P353" i="2"/>
  <c r="BK353" i="2"/>
  <c r="J353" i="2"/>
  <c r="BI341" i="2"/>
  <c r="BH341" i="2"/>
  <c r="BG341" i="2"/>
  <c r="BF341" i="2"/>
  <c r="BE341" i="2"/>
  <c r="T341" i="2"/>
  <c r="R341" i="2"/>
  <c r="P341" i="2"/>
  <c r="BK341" i="2"/>
  <c r="J341" i="2"/>
  <c r="BI339" i="2"/>
  <c r="BH339" i="2"/>
  <c r="BG339" i="2"/>
  <c r="BF339" i="2"/>
  <c r="BE339" i="2"/>
  <c r="T339" i="2"/>
  <c r="R339" i="2"/>
  <c r="P339" i="2"/>
  <c r="BK339" i="2"/>
  <c r="J339" i="2"/>
  <c r="BI329" i="2"/>
  <c r="BH329" i="2"/>
  <c r="BG329" i="2"/>
  <c r="BF329" i="2"/>
  <c r="BE329" i="2"/>
  <c r="T329" i="2"/>
  <c r="T328" i="2" s="1"/>
  <c r="R329" i="2"/>
  <c r="P329" i="2"/>
  <c r="P328" i="2" s="1"/>
  <c r="BK329" i="2"/>
  <c r="BK328" i="2" s="1"/>
  <c r="J328" i="2" s="1"/>
  <c r="J71" i="2" s="1"/>
  <c r="J329" i="2"/>
  <c r="BI318" i="2"/>
  <c r="BH318" i="2"/>
  <c r="BG318" i="2"/>
  <c r="BF318" i="2"/>
  <c r="T318" i="2"/>
  <c r="R318" i="2"/>
  <c r="P318" i="2"/>
  <c r="BK318" i="2"/>
  <c r="J318" i="2"/>
  <c r="BE318" i="2" s="1"/>
  <c r="BI312" i="2"/>
  <c r="BH312" i="2"/>
  <c r="BG312" i="2"/>
  <c r="BF312" i="2"/>
  <c r="T312" i="2"/>
  <c r="R312" i="2"/>
  <c r="P312" i="2"/>
  <c r="BK312" i="2"/>
  <c r="J312" i="2"/>
  <c r="BE312" i="2" s="1"/>
  <c r="BI297" i="2"/>
  <c r="BH297" i="2"/>
  <c r="BG297" i="2"/>
  <c r="BF297" i="2"/>
  <c r="T297" i="2"/>
  <c r="R297" i="2"/>
  <c r="R296" i="2" s="1"/>
  <c r="P297" i="2"/>
  <c r="BK297" i="2"/>
  <c r="BK296" i="2" s="1"/>
  <c r="J296" i="2" s="1"/>
  <c r="J70" i="2" s="1"/>
  <c r="J297" i="2"/>
  <c r="BE297" i="2" s="1"/>
  <c r="BI295" i="2"/>
  <c r="BH295" i="2"/>
  <c r="BG295" i="2"/>
  <c r="BF295" i="2"/>
  <c r="BE295" i="2"/>
  <c r="T295" i="2"/>
  <c r="R295" i="2"/>
  <c r="P295" i="2"/>
  <c r="BK295" i="2"/>
  <c r="J295" i="2"/>
  <c r="BI290" i="2"/>
  <c r="BH290" i="2"/>
  <c r="BG290" i="2"/>
  <c r="BF290" i="2"/>
  <c r="BE290" i="2"/>
  <c r="T290" i="2"/>
  <c r="T289" i="2" s="1"/>
  <c r="R290" i="2"/>
  <c r="P290" i="2"/>
  <c r="P289" i="2" s="1"/>
  <c r="BK290" i="2"/>
  <c r="BK289" i="2" s="1"/>
  <c r="J289" i="2" s="1"/>
  <c r="J69" i="2" s="1"/>
  <c r="J290" i="2"/>
  <c r="BI286" i="2"/>
  <c r="BH286" i="2"/>
  <c r="BG286" i="2"/>
  <c r="BF286" i="2"/>
  <c r="T286" i="2"/>
  <c r="T285" i="2" s="1"/>
  <c r="R286" i="2"/>
  <c r="R285" i="2" s="1"/>
  <c r="P286" i="2"/>
  <c r="P285" i="2" s="1"/>
  <c r="BK286" i="2"/>
  <c r="BK285" i="2" s="1"/>
  <c r="J285" i="2" s="1"/>
  <c r="J68" i="2" s="1"/>
  <c r="J286" i="2"/>
  <c r="BE286" i="2" s="1"/>
  <c r="BI272" i="2"/>
  <c r="BH272" i="2"/>
  <c r="BG272" i="2"/>
  <c r="BF272" i="2"/>
  <c r="BE272" i="2"/>
  <c r="T272" i="2"/>
  <c r="T271" i="2" s="1"/>
  <c r="R272" i="2"/>
  <c r="R271" i="2" s="1"/>
  <c r="P272" i="2"/>
  <c r="P271" i="2" s="1"/>
  <c r="BK272" i="2"/>
  <c r="BK271" i="2" s="1"/>
  <c r="J271" i="2" s="1"/>
  <c r="J67" i="2" s="1"/>
  <c r="J272" i="2"/>
  <c r="BI265" i="2"/>
  <c r="BH265" i="2"/>
  <c r="BG265" i="2"/>
  <c r="BF265" i="2"/>
  <c r="T265" i="2"/>
  <c r="R265" i="2"/>
  <c r="P265" i="2"/>
  <c r="BK265" i="2"/>
  <c r="J265" i="2"/>
  <c r="BE265" i="2" s="1"/>
  <c r="BI258" i="2"/>
  <c r="BH258" i="2"/>
  <c r="BG258" i="2"/>
  <c r="BF258" i="2"/>
  <c r="T258" i="2"/>
  <c r="R258" i="2"/>
  <c r="P258" i="2"/>
  <c r="BK258" i="2"/>
  <c r="J258" i="2"/>
  <c r="BE258" i="2" s="1"/>
  <c r="BI247" i="2"/>
  <c r="BH247" i="2"/>
  <c r="BG247" i="2"/>
  <c r="BF247" i="2"/>
  <c r="T247" i="2"/>
  <c r="R247" i="2"/>
  <c r="R246" i="2" s="1"/>
  <c r="P247" i="2"/>
  <c r="BK247" i="2"/>
  <c r="BK246" i="2" s="1"/>
  <c r="J246" i="2" s="1"/>
  <c r="J66" i="2" s="1"/>
  <c r="J247" i="2"/>
  <c r="BE247" i="2" s="1"/>
  <c r="BI236" i="2"/>
  <c r="BH236" i="2"/>
  <c r="BG236" i="2"/>
  <c r="BF236" i="2"/>
  <c r="BE236" i="2"/>
  <c r="T236" i="2"/>
  <c r="T235" i="2" s="1"/>
  <c r="R236" i="2"/>
  <c r="R235" i="2" s="1"/>
  <c r="P236" i="2"/>
  <c r="P235" i="2" s="1"/>
  <c r="BK236" i="2"/>
  <c r="BK235" i="2" s="1"/>
  <c r="J235" i="2" s="1"/>
  <c r="J236" i="2"/>
  <c r="J65" i="2"/>
  <c r="BI232" i="2"/>
  <c r="BH232" i="2"/>
  <c r="BG232" i="2"/>
  <c r="BF232" i="2"/>
  <c r="T232" i="2"/>
  <c r="R232" i="2"/>
  <c r="P232" i="2"/>
  <c r="BK232" i="2"/>
  <c r="J232" i="2"/>
  <c r="BE232" i="2" s="1"/>
  <c r="BI225" i="2"/>
  <c r="BH225" i="2"/>
  <c r="BG225" i="2"/>
  <c r="BF225" i="2"/>
  <c r="BE225" i="2"/>
  <c r="T225" i="2"/>
  <c r="R225" i="2"/>
  <c r="P225" i="2"/>
  <c r="BK225" i="2"/>
  <c r="J225" i="2"/>
  <c r="BI215" i="2"/>
  <c r="BH215" i="2"/>
  <c r="BG215" i="2"/>
  <c r="BF215" i="2"/>
  <c r="BE215" i="2"/>
  <c r="T215" i="2"/>
  <c r="R215" i="2"/>
  <c r="P215" i="2"/>
  <c r="BK215" i="2"/>
  <c r="J215" i="2"/>
  <c r="BI209" i="2"/>
  <c r="BH209" i="2"/>
  <c r="BG209" i="2"/>
  <c r="BF209" i="2"/>
  <c r="BE209" i="2"/>
  <c r="T209" i="2"/>
  <c r="R209" i="2"/>
  <c r="P209" i="2"/>
  <c r="BK209" i="2"/>
  <c r="J209" i="2"/>
  <c r="BI205" i="2"/>
  <c r="BH205" i="2"/>
  <c r="BG205" i="2"/>
  <c r="BF205" i="2"/>
  <c r="BE205" i="2"/>
  <c r="T205" i="2"/>
  <c r="R205" i="2"/>
  <c r="P205" i="2"/>
  <c r="BK205" i="2"/>
  <c r="J205" i="2"/>
  <c r="BI202" i="2"/>
  <c r="BH202" i="2"/>
  <c r="BG202" i="2"/>
  <c r="BF202" i="2"/>
  <c r="BE202" i="2"/>
  <c r="T202" i="2"/>
  <c r="T201" i="2" s="1"/>
  <c r="R202" i="2"/>
  <c r="R201" i="2" s="1"/>
  <c r="P202" i="2"/>
  <c r="P201" i="2" s="1"/>
  <c r="BK202" i="2"/>
  <c r="J202" i="2"/>
  <c r="BI200" i="2"/>
  <c r="BH200" i="2"/>
  <c r="BG200" i="2"/>
  <c r="BF200" i="2"/>
  <c r="T200" i="2"/>
  <c r="R200" i="2"/>
  <c r="P200" i="2"/>
  <c r="BK200" i="2"/>
  <c r="J200" i="2"/>
  <c r="BE200" i="2" s="1"/>
  <c r="BI191" i="2"/>
  <c r="BH191" i="2"/>
  <c r="BG191" i="2"/>
  <c r="BF191" i="2"/>
  <c r="T191" i="2"/>
  <c r="R191" i="2"/>
  <c r="P191" i="2"/>
  <c r="BK191" i="2"/>
  <c r="J191" i="2"/>
  <c r="BE191" i="2" s="1"/>
  <c r="BI181" i="2"/>
  <c r="BH181" i="2"/>
  <c r="BG181" i="2"/>
  <c r="BF181" i="2"/>
  <c r="T181" i="2"/>
  <c r="R181" i="2"/>
  <c r="P181" i="2"/>
  <c r="BK181" i="2"/>
  <c r="J181" i="2"/>
  <c r="BE181" i="2" s="1"/>
  <c r="BI164" i="2"/>
  <c r="BH164" i="2"/>
  <c r="BG164" i="2"/>
  <c r="BF164" i="2"/>
  <c r="T164" i="2"/>
  <c r="T163" i="2" s="1"/>
  <c r="R164" i="2"/>
  <c r="R163" i="2" s="1"/>
  <c r="P164" i="2"/>
  <c r="BK164" i="2"/>
  <c r="BK163" i="2" s="1"/>
  <c r="J163" i="2" s="1"/>
  <c r="J63" i="2" s="1"/>
  <c r="J164" i="2"/>
  <c r="BE164" i="2" s="1"/>
  <c r="BI160" i="2"/>
  <c r="BH160" i="2"/>
  <c r="BG160" i="2"/>
  <c r="BF160" i="2"/>
  <c r="BE160" i="2"/>
  <c r="T160" i="2"/>
  <c r="R160" i="2"/>
  <c r="P160" i="2"/>
  <c r="BK160" i="2"/>
  <c r="J160" i="2"/>
  <c r="BI156" i="2"/>
  <c r="BH156" i="2"/>
  <c r="BG156" i="2"/>
  <c r="BF156" i="2"/>
  <c r="BE156" i="2"/>
  <c r="T156" i="2"/>
  <c r="R156" i="2"/>
  <c r="P156" i="2"/>
  <c r="BK156" i="2"/>
  <c r="J156" i="2"/>
  <c r="BI148" i="2"/>
  <c r="BH148" i="2"/>
  <c r="BG148" i="2"/>
  <c r="BF148" i="2"/>
  <c r="BE148" i="2"/>
  <c r="T148" i="2"/>
  <c r="R148" i="2"/>
  <c r="P148" i="2"/>
  <c r="BK148" i="2"/>
  <c r="J148" i="2"/>
  <c r="BI141" i="2"/>
  <c r="BH141" i="2"/>
  <c r="BG141" i="2"/>
  <c r="BF141" i="2"/>
  <c r="BE141" i="2"/>
  <c r="T141" i="2"/>
  <c r="R141" i="2"/>
  <c r="P141" i="2"/>
  <c r="BK141" i="2"/>
  <c r="J141" i="2"/>
  <c r="BI136" i="2"/>
  <c r="BH136" i="2"/>
  <c r="BG136" i="2"/>
  <c r="BF136" i="2"/>
  <c r="BE136" i="2"/>
  <c r="T136" i="2"/>
  <c r="R136" i="2"/>
  <c r="P136" i="2"/>
  <c r="BK136" i="2"/>
  <c r="J136" i="2"/>
  <c r="BI127" i="2"/>
  <c r="BH127" i="2"/>
  <c r="BG127" i="2"/>
  <c r="BF127" i="2"/>
  <c r="BE127" i="2"/>
  <c r="T127" i="2"/>
  <c r="R127" i="2"/>
  <c r="P127" i="2"/>
  <c r="BK127" i="2"/>
  <c r="J127" i="2"/>
  <c r="BI122" i="2"/>
  <c r="BH122" i="2"/>
  <c r="BG122" i="2"/>
  <c r="F34" i="2" s="1"/>
  <c r="BB53" i="1" s="1"/>
  <c r="BB52" i="1" s="1"/>
  <c r="BF122" i="2"/>
  <c r="BE122" i="2"/>
  <c r="T122" i="2"/>
  <c r="T121" i="2" s="1"/>
  <c r="R122" i="2"/>
  <c r="R121" i="2" s="1"/>
  <c r="P122" i="2"/>
  <c r="P121" i="2" s="1"/>
  <c r="BK122" i="2"/>
  <c r="J122" i="2"/>
  <c r="F116" i="2"/>
  <c r="F113" i="2"/>
  <c r="E111" i="2"/>
  <c r="E107" i="2"/>
  <c r="J53" i="2"/>
  <c r="F53" i="2"/>
  <c r="E51" i="2"/>
  <c r="J23" i="2"/>
  <c r="E23" i="2"/>
  <c r="J55" i="2" s="1"/>
  <c r="J22" i="2"/>
  <c r="J20" i="2"/>
  <c r="E20" i="2"/>
  <c r="F56" i="2" s="1"/>
  <c r="J19" i="2"/>
  <c r="J17" i="2"/>
  <c r="E17" i="2"/>
  <c r="F115" i="2" s="1"/>
  <c r="J16" i="2"/>
  <c r="J14" i="2"/>
  <c r="J113" i="2" s="1"/>
  <c r="E7" i="2"/>
  <c r="E47" i="2" s="1"/>
  <c r="AS52" i="1"/>
  <c r="AS51" i="1"/>
  <c r="L47" i="1"/>
  <c r="AM46" i="1"/>
  <c r="L46" i="1"/>
  <c r="AM44" i="1"/>
  <c r="L44" i="1"/>
  <c r="L42" i="1"/>
  <c r="L41" i="1"/>
  <c r="AX52" i="1" l="1"/>
  <c r="BB51" i="1"/>
  <c r="J600" i="2"/>
  <c r="J80" i="2" s="1"/>
  <c r="BK599" i="2"/>
  <c r="J599" i="2" s="1"/>
  <c r="J79" i="2" s="1"/>
  <c r="F55" i="2"/>
  <c r="J115" i="2"/>
  <c r="F35" i="2"/>
  <c r="BC53" i="1" s="1"/>
  <c r="BC52" i="1" s="1"/>
  <c r="P246" i="2"/>
  <c r="P296" i="2"/>
  <c r="P599" i="2"/>
  <c r="BK1111" i="2"/>
  <c r="J1111" i="2" s="1"/>
  <c r="J96" i="2" s="1"/>
  <c r="J1112" i="2"/>
  <c r="J97" i="2" s="1"/>
  <c r="J32" i="2"/>
  <c r="AV53" i="1" s="1"/>
  <c r="F32" i="2"/>
  <c r="AZ53" i="1" s="1"/>
  <c r="AZ52" i="1" s="1"/>
  <c r="F36" i="2"/>
  <c r="BD53" i="1" s="1"/>
  <c r="BD52" i="1" s="1"/>
  <c r="BD51" i="1" s="1"/>
  <c r="W30" i="1" s="1"/>
  <c r="P163" i="2"/>
  <c r="BK201" i="2"/>
  <c r="J201" i="2" s="1"/>
  <c r="J64" i="2" s="1"/>
  <c r="R289" i="2"/>
  <c r="R120" i="2" s="1"/>
  <c r="R119" i="2" s="1"/>
  <c r="R328" i="2"/>
  <c r="R599" i="2"/>
  <c r="BK121" i="2"/>
  <c r="P120" i="2"/>
  <c r="P119" i="2" s="1"/>
  <c r="AU53" i="1" s="1"/>
  <c r="AU52" i="1" s="1"/>
  <c r="AU51" i="1" s="1"/>
  <c r="J33" i="2"/>
  <c r="AW53" i="1" s="1"/>
  <c r="F33" i="2"/>
  <c r="BA53" i="1" s="1"/>
  <c r="BA52" i="1" s="1"/>
  <c r="T246" i="2"/>
  <c r="T120" i="2" s="1"/>
  <c r="T119" i="2" s="1"/>
  <c r="T296" i="2"/>
  <c r="T599" i="2"/>
  <c r="AZ51" i="1" l="1"/>
  <c r="AV52" i="1"/>
  <c r="AY52" i="1"/>
  <c r="BC51" i="1"/>
  <c r="AT53" i="1"/>
  <c r="BK120" i="2"/>
  <c r="J121" i="2"/>
  <c r="J62" i="2" s="1"/>
  <c r="BA51" i="1"/>
  <c r="AW52" i="1"/>
  <c r="W28" i="1"/>
  <c r="AX51" i="1"/>
  <c r="AV51" i="1" l="1"/>
  <c r="W26" i="1"/>
  <c r="W27" i="1"/>
  <c r="AW51" i="1"/>
  <c r="AK27" i="1" s="1"/>
  <c r="W29" i="1"/>
  <c r="AY51" i="1"/>
  <c r="BK119" i="2"/>
  <c r="J119" i="2" s="1"/>
  <c r="J120" i="2"/>
  <c r="J61" i="2" s="1"/>
  <c r="AT52" i="1"/>
  <c r="AK26" i="1" l="1"/>
  <c r="AT51" i="1"/>
  <c r="J60" i="2"/>
  <c r="J29" i="2"/>
  <c r="AG53" i="1" l="1"/>
  <c r="J38" i="2"/>
  <c r="AG52" i="1" l="1"/>
  <c r="AN53" i="1"/>
  <c r="AG51" i="1" l="1"/>
  <c r="AN52" i="1"/>
  <c r="AN51" i="1" l="1"/>
  <c r="AK23" i="1"/>
  <c r="AK32" i="1" s="1"/>
</calcChain>
</file>

<file path=xl/sharedStrings.xml><?xml version="1.0" encoding="utf-8"?>
<sst xmlns="http://schemas.openxmlformats.org/spreadsheetml/2006/main" count="10718" uniqueCount="1391">
  <si>
    <t>Export VZ</t>
  </si>
  <si>
    <t>List obsahuje:</t>
  </si>
  <si>
    <t>1) Rekapitulace stavby</t>
  </si>
  <si>
    <t>2) Rekapitulace objektů stavby a soupisů prací</t>
  </si>
  <si>
    <t>3.0</t>
  </si>
  <si>
    <t>ZAMOK</t>
  </si>
  <si>
    <t>False</t>
  </si>
  <si>
    <t>{9965e57c-4d6c-43cc-a4a8-f464d63c60c6}</t>
  </si>
  <si>
    <t>0,01</t>
  </si>
  <si>
    <t>21</t>
  </si>
  <si>
    <t>15</t>
  </si>
  <si>
    <t>REKAPITULACE STAVBY</t>
  </si>
  <si>
    <t>v ---  níže se nacházejí doplnkové a pomocné údaje k sestavám  --- v</t>
  </si>
  <si>
    <t>Návod na vyplnění</t>
  </si>
  <si>
    <t>0,001</t>
  </si>
  <si>
    <t>Kód:</t>
  </si>
  <si>
    <t>VZ171009</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</si>
  <si>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</si>
  <si>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</si>
  <si>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Stavební úpravy a nástavba MŠ Tovéř - neuznatelné náklady</t>
  </si>
  <si>
    <t>0,1</t>
  </si>
  <si>
    <t>KSO:</t>
  </si>
  <si>
    <t/>
  </si>
  <si>
    <t>CC-CZ:</t>
  </si>
  <si>
    <t>1</t>
  </si>
  <si>
    <t>Místo:</t>
  </si>
  <si>
    <t xml:space="preserve"> </t>
  </si>
  <si>
    <t>Datum:</t>
  </si>
  <si>
    <t>20. 10. 2017</t>
  </si>
  <si>
    <t>10</t>
  </si>
  <si>
    <t>100</t>
  </si>
  <si>
    <t>Zadavatel:</t>
  </si>
  <si>
    <t>IČ:</t>
  </si>
  <si>
    <t>DIČ:</t>
  </si>
  <si>
    <t>Uchazeč:</t>
  </si>
  <si>
    <t>Vyplň údaj</t>
  </si>
  <si>
    <t>Projektant:</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</si>
  <si>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</si>
  <si>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</si>
  <si>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</si>
  <si>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</si>
  <si>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</si>
  <si>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</si>
  <si>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</si>
  <si>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</si>
  <si>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</si>
  <si>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</si>
  <si>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</si>
  <si>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</si>
  <si>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</si>
  <si>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</si>
  <si>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</si>
  <si>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</si>
  <si>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</si>
  <si>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</si>
  <si>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</si>
  <si>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</si>
  <si>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</si>
  <si>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</si>
  <si>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</si>
  <si>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</si>
  <si>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</si>
  <si>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</si>
  <si>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</si>
  <si>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</si>
  <si>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</si>
  <si>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</si>
  <si>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</si>
  <si>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</si>
  <si>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</si>
  <si>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</si>
  <si>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</si>
  <si>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</si>
  <si>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</si>
  <si>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</si>
  <si>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</si>
  <si>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</si>
  <si>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</si>
  <si>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01</t>
  </si>
  <si>
    <t>STA</t>
  </si>
  <si>
    <t>{a9895195-50fe-4d39-83fa-37b34c858bab}</t>
  </si>
  <si>
    <t>2</t>
  </si>
  <si>
    <t>/</t>
  </si>
  <si>
    <t>Stavební úpravy a nástavba MŠ Tovéř - neznatelné náklady</t>
  </si>
  <si>
    <t>Soupis</t>
  </si>
  <si>
    <t>{c2e8ed0c-0357-4459-a3a2-986f880a7bb4}</t>
  </si>
  <si>
    <t>1) Krycí list soupisu</t>
  </si>
  <si>
    <t>2) Rekapitulace</t>
  </si>
  <si>
    <t>3) Soupis prací</t>
  </si>
  <si>
    <t>Zpět na list:</t>
  </si>
  <si>
    <t>Rekapitulace stavby</t>
  </si>
  <si>
    <t>KRYCÍ LIST SOUPISU</t>
  </si>
  <si>
    <t>Objekt:</t>
  </si>
  <si>
    <t>01 - Stavební úpravy a nástavba MŠ Tovéř - neuznatelné náklady</t>
  </si>
  <si>
    <t>Soupis:</t>
  </si>
  <si>
    <t>01 - Stavební úpravy a nástavba MŠ Tovéř - neznatelné náklady</t>
  </si>
  <si>
    <t>REKAPITULACE ČLENĚNÍ SOUPISU PRACÍ</t>
  </si>
  <si>
    <t>Kód dílu - Popis</t>
  </si>
  <si>
    <t>Cena celkem [CZK]</t>
  </si>
  <si>
    <t>Náklady soupisu celkem</t>
  </si>
  <si>
    <t>-1</t>
  </si>
  <si>
    <t>HSV - Práce a dodávky HSV</t>
  </si>
  <si>
    <t xml:space="preserve">    1 - Zemní práce</t>
  </si>
  <si>
    <t xml:space="preserve">    27 - Zakládání - základy</t>
  </si>
  <si>
    <t xml:space="preserve">    31 - Zdi pozemních staveb</t>
  </si>
  <si>
    <t xml:space="preserve">    33 - Sloupy a pilíře, rámové konstrukce</t>
  </si>
  <si>
    <t xml:space="preserve">    34 - Stěny a příčky</t>
  </si>
  <si>
    <t xml:space="preserve">    43 - Schodišťové konstrukce a rampy</t>
  </si>
  <si>
    <t xml:space="preserve">    56 - Podkladní vrstvy komunikací, letišť a ploch</t>
  </si>
  <si>
    <t xml:space="preserve">    59 - Kryty pozemních komunikací, letišť a ploch dlážděné</t>
  </si>
  <si>
    <t xml:space="preserve">    61 - Úprava povrchů vnitřních</t>
  </si>
  <si>
    <t xml:space="preserve">    62 - Úprava povrchů vnějších</t>
  </si>
  <si>
    <t xml:space="preserve">    63 - Podlahy a podlahové konstrukce</t>
  </si>
  <si>
    <t xml:space="preserve">    64 - Osazování výplní otvorů</t>
  </si>
  <si>
    <t xml:space="preserve">    91 - Doplňující konstrukce a práce pozemních komunikací, letišť a ploch</t>
  </si>
  <si>
    <t xml:space="preserve">    94 - Lešení a stavební výtahy</t>
  </si>
  <si>
    <t xml:space="preserve">    95 - Různé dokončovací konstrukce a práce pozemních staveb</t>
  </si>
  <si>
    <t xml:space="preserve">    96 - Bourání konstrukcí</t>
  </si>
  <si>
    <t xml:space="preserve">    99 - Přesuny hmot a suti</t>
  </si>
  <si>
    <t>PSV - Práce a dodávky PSV</t>
  </si>
  <si>
    <t xml:space="preserve">    711 - Izolace proti vodě, vlhkosti a plynům</t>
  </si>
  <si>
    <t xml:space="preserve">    713 - Izolace tepelné</t>
  </si>
  <si>
    <t xml:space="preserve">    721 - Zdravotechnika </t>
  </si>
  <si>
    <t xml:space="preserve">    731 - Ústřední vytápění </t>
  </si>
  <si>
    <t xml:space="preserve">    740 - Elektromontáže</t>
  </si>
  <si>
    <t xml:space="preserve">    751 - Vzduchotechnika</t>
  </si>
  <si>
    <t xml:space="preserve">    763 - Konstrukce suché výstavby</t>
  </si>
  <si>
    <t xml:space="preserve">    766 - Konstrukce truhlářské</t>
  </si>
  <si>
    <t xml:space="preserve">    767 - Konstrukce zámečnické</t>
  </si>
  <si>
    <t xml:space="preserve">    771 - Podlahy z dlaždic</t>
  </si>
  <si>
    <t xml:space="preserve">    776 - Podlahy povlakové</t>
  </si>
  <si>
    <t xml:space="preserve">    777 - Podlahy lité</t>
  </si>
  <si>
    <t xml:space="preserve">    781 - Dokončovací práce - obklady</t>
  </si>
  <si>
    <t xml:space="preserve">    782 - Dokončovací práce - obklady z kamene</t>
  </si>
  <si>
    <t xml:space="preserve">    783 - Dokončovací práce - nátěry</t>
  </si>
  <si>
    <t xml:space="preserve">    784 - Dokončovací práce - malby a tapety</t>
  </si>
  <si>
    <t>VRN - Vedlejší rozpočtové náklady</t>
  </si>
  <si>
    <t xml:space="preserve">    VRN1 - Vedlejší rozpočtové náklady</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</si>
  <si>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</si>
  <si>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</si>
  <si>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</si>
  <si>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</si>
  <si>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</si>
  <si>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</si>
  <si>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</si>
  <si>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</si>
  <si>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</si>
  <si>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</si>
  <si>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</si>
  <si>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</si>
  <si>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</si>
  <si>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</si>
  <si>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</si>
  <si>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</si>
  <si>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</si>
  <si>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</si>
  <si>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</si>
  <si>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122201101</t>
  </si>
  <si>
    <t>Odkopávky a prokopávky nezapažené s přehozením výkopku na vzdálenost do 3 m nebo s naložením na dopravní prostředek v hornině tř. 3 do 100 m3</t>
  </si>
  <si>
    <t>m3</t>
  </si>
  <si>
    <t>CS ÚRS 2017 01</t>
  </si>
  <si>
    <t>4</t>
  </si>
  <si>
    <t>-1102789638</t>
  </si>
  <si>
    <t>PSC</t>
  </si>
  <si>
    <t xml:space="preserve">Poznámka k souboru cen:_x000D_
1. Odkopávky a prokopávky v roubených prostorech se oceňují podle čl. 3116 Všeobecných podmínek tohoto katalogu. 2. Odkopávky a prokopávky ve stržích při lesnicko-technických melioracích (LTM) se oceňují cenami do 100 m3 pro jakýkoliv skutečný objem výkopu; ostatní odkopávky a prokopávky při LTM se oceňují při jakémkoliv objemu výkopu přes 100 m3 cenami přes 100 do 1 000 m3. 3. Ceny lze použít i pro vykopávky odpadových jam. 4. Ceny lze použít i pro sejmutí podorničí. Přitom se přihlíží k ustanovení čl. 3112 Všeobecných podmínek tohoto katalogu. </t>
  </si>
  <si>
    <t>VV</t>
  </si>
  <si>
    <t>odkop pro</t>
  </si>
  <si>
    <t>zpevněné plochy</t>
  </si>
  <si>
    <t>5,8*0,24</t>
  </si>
  <si>
    <t>132201101</t>
  </si>
  <si>
    <t>Hloubení zapažených i nezapažených rýh šířky do 600 mm s urovnáním dna do předepsaného profilu a spádu v hornině tř. 3 do 100 m3</t>
  </si>
  <si>
    <t>583837256</t>
  </si>
  <si>
    <t xml:space="preserve">Poznámka k souboru cen:_x000D_
1. V cenách jsou započteny i náklady na přehození výkopku na přilehlém terénu na vzdálenost do 3 m od podélné osy rýhy nebo naložení na dopravní prostředek. 2. Ceny jsou určeny pro rýhy: a) šířky přes 200 do 300 mm a hloubky do 750 mm, b) šířky přes 300 do 400 mm a hloubky do 1 000 mm, c) šířky přes 400 do 500 mm a hloubky do 1 250 mm, d) šířky přes 500 do 600 mm a hloubky do 1 500 mm. 3. Náklady na svislé přemístění výkopku nad 1 m hloubky se určí dle ustanovení článku č. 3161 všeobecných podmínek katalogu. </t>
  </si>
  <si>
    <t>venkovní schodiště</t>
  </si>
  <si>
    <t>nový vstup do 1.NP</t>
  </si>
  <si>
    <t>(1,2+5,22+1,5+1,2+2)*0,3*1</t>
  </si>
  <si>
    <t>ocel. vstup do 2.NP</t>
  </si>
  <si>
    <t>2*0,45*1,1</t>
  </si>
  <si>
    <t>Součet</t>
  </si>
  <si>
    <t>3</t>
  </si>
  <si>
    <t>133201101</t>
  </si>
  <si>
    <t>Hloubení zapažených i nezapažených šachet s případným nutným přemístěním výkopku ve výkopišti v hornině tř. 3 do 100 m3</t>
  </si>
  <si>
    <t>1597636608</t>
  </si>
  <si>
    <t xml:space="preserve">Poznámka k souboru cen:_x000D_
1. Ceny 10-1101 až 40-1101 jsou určeny jen pro šachty hloubky do 12 m. Šachty větších hloubek se oceňují individuálně. 2. V cenách jsou započteny i náklady na: a) svislé přemístění výkopku, b) urovnání dna do předepsaného profilu a spádu. c) přehození výkopku na přilehlém terénu na vzdálenost do 5 m od hrany šachty nebo naložení na dopravní prostředek. 3. V cenách nejsou započteny náklady na roubení. 4. Pažení šachet bentonitovou suspenzí se oceňuje takto: a) dodání bentonitové suspenze cenou 239 68-1711 Bentonitová suspenze pro pažení rýh pro podzemní stěny – její výroba katalogu 800-2 Zvlášní zakládání objektů; množství v m2 se určí jako součin objemu vyhloubeného prostoru (v m3) a koeficientu 1,667, b) doplnění bentonitové suspenze se ocení cenou 239 68-4111 Doplnění bentonitové suspenze katalogu 800-2 Zvlášní zakládání objektů. 5. Vodorovné přemístění výkopku ze šachet, pažených bentonitovou suspenzí, se oceňuje cenami souboru cen 162 . 0-31 Vodorovné přemístění výkopku z rýh podzemních stěn, vodorovné přemístění znehodnocené bentonitové suspenze se oceňuje cenami souboru cen 162 . . -4 . Vodorovné přemístění znehodnocené suspenze katalogu 800-2 Zvláštní zakládání objektů. </t>
  </si>
  <si>
    <t>1,2*1,2*1,1</t>
  </si>
  <si>
    <t>174101102</t>
  </si>
  <si>
    <t>Zásyp sypaninou z jakékoliv horniny s uložením výkopku ve vrstvách se zhutněním v uzavřených prostorách s urovnáním povrchu zásypu</t>
  </si>
  <si>
    <t>-1111184592</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</si>
  <si>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</si>
  <si>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skladba P1 a PV</t>
  </si>
  <si>
    <t>1,2*2,61*0,4</t>
  </si>
  <si>
    <t>1,41*3,2*0,4</t>
  </si>
  <si>
    <t>0,9*1,2*0,4</t>
  </si>
  <si>
    <t>5</t>
  </si>
  <si>
    <t>162701105</t>
  </si>
  <si>
    <t>Vodorovné přemístění výkopku nebo sypaniny po suchu na obvyklém dopravním prostředku, bez naložení výkopku, avšak se složením bez rozhrnutí z horniny tř. 1 až 4 na vzdálenost přes 9 000 do 10 000 m</t>
  </si>
  <si>
    <t>-1330558232</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</si>
  <si>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</si>
  <si>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celkový výkop</t>
  </si>
  <si>
    <t>1,392+4,326+1,584</t>
  </si>
  <si>
    <t>odpočet zásyp</t>
  </si>
  <si>
    <t>výkopkem</t>
  </si>
  <si>
    <t>-3,49</t>
  </si>
  <si>
    <t>6</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</si>
  <si>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</si>
  <si>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</si>
  <si>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337673462</t>
  </si>
  <si>
    <t>předpoklad 15km</t>
  </si>
  <si>
    <t>5*3,812</t>
  </si>
  <si>
    <t>7</t>
  </si>
  <si>
    <t>171201211</t>
  </si>
  <si>
    <t>Uložení sypaniny poplatek za uložení sypaniny na skládce (skládkovné)</t>
  </si>
  <si>
    <t>t</t>
  </si>
  <si>
    <t>970021568</t>
  </si>
  <si>
    <t xml:space="preserve">Poznámka k souboru cen:_x000D_
1. Cena -1201 je určena i pro: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 b) zasypání koryt vodotečí a prohlubní v terénu bez předepsaného zhutnění sypaniny; c) uložení výkopku pod vodou do prohlubní ve dně vodotečí nebo nádrží. 2. Cenu -1201 nelze použít pro uložení výkopku nebo ornice: a) při vykopávkách pro podzemní vedení podél hrany výkopu, z něhož byl výkopek získán, a to ani tehdy, jestliže se výkopek po vyhození z výkopu na povrch území ještě dále přemisťuje na hromady podél výkopu; b) na dočasné skládky, které nejsou předepsány projektem; c) na dočasné skládky předepsané projektem tak, že na 1 m2 projektem určené plochy této skládky připadají nejvýše 2 m3 výkopku nebo ornice (viz. též poznámku č. 1 a);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 e) na trvalé skládky s předepsaným zhutněním; toto uložení výkopku se oceňuje cenami souboru cen 171 . 0- . . Uložení sypaniny do násypů. 3. V ceně -1201 jsou započteny i náklady na rozprostření sypaniny ve vrstvách s hrubým urovnáním na skládce. 4. V ceně -1201 nejsou započteny náklady na získání skládek ani na poplatky za skládku. 5. Množství jednotek uložení výkopku (sypaniny) se určí v m3 uloženého výkopku (sypaniny),v rostlém stavu zpravidla ve výkopišti. 6. Cenu -1211 lze po dohodě upravit podle místních podmínek. </t>
  </si>
  <si>
    <t>3,812*1,9</t>
  </si>
  <si>
    <t>27</t>
  </si>
  <si>
    <t>Zakládání - základy</t>
  </si>
  <si>
    <t>8</t>
  </si>
  <si>
    <t>271532213</t>
  </si>
  <si>
    <t>Podsyp pod základové konstrukce se zhutněním a urovnáním povrchu z kameniva hrubého, frakce 8 - 16 mm</t>
  </si>
  <si>
    <t>-1169797505</t>
  </si>
  <si>
    <t xml:space="preserve">Poznámka k souboru cen:_x000D_
1. Ceny slouží pro ocenění násypů pod základové konstrukce tloušťky vrstvy do 300 mm. 2. Násypy s tloušťkou vrstvy přesahující 300 mm se ocení cenami souboru cen 213 31-…. Polštáře zhutněné pod základy v katalogu 800-2 Zvláštní zakládání objektů. </t>
  </si>
  <si>
    <t>1,2*2,61*0,1</t>
  </si>
  <si>
    <t>1,41*3,2*0,1</t>
  </si>
  <si>
    <t>0,9*1,2*0,1</t>
  </si>
  <si>
    <t>Mezisoučet</t>
  </si>
  <si>
    <t>pod základy</t>
  </si>
  <si>
    <t>(1,2+5,22+1,5+1,2+2)*0,3*0,1</t>
  </si>
  <si>
    <t>2*0,45*0,1</t>
  </si>
  <si>
    <t>1,2*1,2*0,1</t>
  </si>
  <si>
    <t>9</t>
  </si>
  <si>
    <t>274313711</t>
  </si>
  <si>
    <t>Základy z betonu prostého pasy betonu kamenem neprokládaného tř. C 20/25</t>
  </si>
  <si>
    <t>896202256</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</si>
  <si>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 2. Hloubení s použitím bentonitové suspenze se oceňuje katalogem 800-1 Zemní práce. Bednění se neoceňuje. </t>
  </si>
  <si>
    <t>(1,2+5,22+1,5+1,2+2)*0,3*0,9</t>
  </si>
  <si>
    <t>2*0,45*1</t>
  </si>
  <si>
    <t>1,2*1,2*1</t>
  </si>
  <si>
    <t>274351215</t>
  </si>
  <si>
    <t>Bednění základových stěn pasů svislé nebo šikmé (odkloněné), půdorysně přímé nebo zalomené ve volných nebo zapažených jámách, rýhách, šachtách, včetně případných vzpěr zřízení</t>
  </si>
  <si>
    <t>m2</t>
  </si>
  <si>
    <t>1849304859</t>
  </si>
  <si>
    <t>(1,2+5,22+1,5+1,2+2)*0,2*2</t>
  </si>
  <si>
    <t>2*(2+0,45)*0,2</t>
  </si>
  <si>
    <t>4*1,2*0,2</t>
  </si>
  <si>
    <t>11</t>
  </si>
  <si>
    <t>274351216</t>
  </si>
  <si>
    <t>Bednění základových stěn pasů svislé nebo šikmé (odkloněné), půdorysně přímé nebo zalomené ve volných nebo zapažených jámách, rýhách, šachtách, včetně případných vzpěr odstranění</t>
  </si>
  <si>
    <t>153751251</t>
  </si>
  <si>
    <t>31</t>
  </si>
  <si>
    <t>Zdi pozemních staveb</t>
  </si>
  <si>
    <t>12</t>
  </si>
  <si>
    <t>3110004/R</t>
  </si>
  <si>
    <t xml:space="preserve">Zdivo nosné tl 450 mm z pórobetonových tvárnic </t>
  </si>
  <si>
    <t>-1518769579</t>
  </si>
  <si>
    <t>m.č. 115, 201</t>
  </si>
  <si>
    <t>1*4,4*0,45</t>
  </si>
  <si>
    <t>13</t>
  </si>
  <si>
    <t>3110005/R</t>
  </si>
  <si>
    <t>Zdivo nosné cihelné děrované tvárnice tl.240</t>
  </si>
  <si>
    <t>-2019934828</t>
  </si>
  <si>
    <t>u venkovního</t>
  </si>
  <si>
    <t>schodiště</t>
  </si>
  <si>
    <t>1,88*4,2</t>
  </si>
  <si>
    <t>14</t>
  </si>
  <si>
    <t>3170001/R</t>
  </si>
  <si>
    <t>Překlady nenosné z pórobetonu tl 100 mm pro otvor do 1010 mm</t>
  </si>
  <si>
    <t>kus</t>
  </si>
  <si>
    <t>-198606700</t>
  </si>
  <si>
    <t>přesný typ dle PD</t>
  </si>
  <si>
    <t>výměra dle PD</t>
  </si>
  <si>
    <t>(půdorysy)</t>
  </si>
  <si>
    <t>1.NP</t>
  </si>
  <si>
    <t>317944323</t>
  </si>
  <si>
    <t>Válcované nosníky dodatečně osazované do připravených otvorů bez zazdění hlav č. 14 až 22</t>
  </si>
  <si>
    <t>950789898</t>
  </si>
  <si>
    <t xml:space="preserve">Poznámka k souboru cen:_x000D_
1. V cenách jsou zahrnuty náklady na dodávku a montáž válcovaných nosníků. 2. Ceny jsou určeny pouze pro ocenění konstrukce překladů nad otvory. </t>
  </si>
  <si>
    <t>0,57996-0,1074</t>
  </si>
  <si>
    <t>2.NP</t>
  </si>
  <si>
    <t>0,35979-0,0483-0,2882</t>
  </si>
  <si>
    <t>16</t>
  </si>
  <si>
    <t>317234410</t>
  </si>
  <si>
    <t>Vyzdívka mezi nosníky cihlami pálenými na maltu cementovou</t>
  </si>
  <si>
    <t>-1061186544</t>
  </si>
  <si>
    <t xml:space="preserve">Poznámka k souboru cen:_x000D_
1. Cenu lze použít i pro nadezdívku nad nosníky pro jejich osazení (uklínování zdiva). 2. Množství jednotek se určuje v m3 objemu vyzdívky jako součin světlosti neomítnutého otvoru; šířky (rovné tloušťce neomítnuté zdi zmenšené o tloušťku svislého plentování přírub) a výšky nosníku. 3. Plentování ocelových válcovaných nosníků jednostranné cihlami se oceňuje cenami 346 24-4381 až -4384, katalogu 801-1 Budovy a haly-zděné a monolitické. </t>
  </si>
  <si>
    <t>2,05*0,45*0,16</t>
  </si>
  <si>
    <t>3,95*0,5*0,16</t>
  </si>
  <si>
    <t>1,2*0,3*0,16</t>
  </si>
  <si>
    <t>17</t>
  </si>
  <si>
    <t>310239211</t>
  </si>
  <si>
    <t>Zazdívka otvorů ve zdivu nadzákladovém cihlami pálenými plochy přes 1 m2 do 4 m2 na maltu vápenocementovou</t>
  </si>
  <si>
    <t>1867837607</t>
  </si>
  <si>
    <t>1,45*2,72*0,45</t>
  </si>
  <si>
    <t>33</t>
  </si>
  <si>
    <t>Sloupy a pilíře, rámové konstrukce</t>
  </si>
  <si>
    <t>18</t>
  </si>
  <si>
    <t>331231129</t>
  </si>
  <si>
    <t>Pilíře volně stojící z cihel pálených čtyřhranné až osmihranné (průřezu čtverce, T nebo kříže) pravoúhlé pod omítku nebo režné, bez spárování z cihel plných dl. 290 mm P 20 až P 25 M I, na maltu MC-15</t>
  </si>
  <si>
    <t>1246755472</t>
  </si>
  <si>
    <t xml:space="preserve">Poznámka k souboru cen:_x000D_
1. V cenách nejsou započteny případné náklady na: a) úpravu líce; tyto se oceňují cenami souboru cen 310 90-11 Úprava líce při zdění režného zdiva. b) spárování; tyto se oceňují cenami souboru cen 61. 63-10 Spárování vnitřních ploch pohledového zdiva, případně 62. 63-10 Spárování vnějších ploch pohledového zdiva. </t>
  </si>
  <si>
    <t>m. č. 124</t>
  </si>
  <si>
    <t>0,45*0,3*2,22</t>
  </si>
  <si>
    <t>m. č. 125</t>
  </si>
  <si>
    <t>0,45*0,55*2,22</t>
  </si>
  <si>
    <t>m. č. 115</t>
  </si>
  <si>
    <t>0,45*0,3*2,53</t>
  </si>
  <si>
    <t>34</t>
  </si>
  <si>
    <t>Stěny a příčky</t>
  </si>
  <si>
    <t>19</t>
  </si>
  <si>
    <t>342272323</t>
  </si>
  <si>
    <t>Příčky z pórobetonových přesných příčkovek hladkých, objemové hmotnosti 500 kg/m3 na tenké maltové lože, tloušťky příčky 100 mm</t>
  </si>
  <si>
    <t>1604563740</t>
  </si>
  <si>
    <t>m. č. 117</t>
  </si>
  <si>
    <t>(1+2,5+0,75)*2,7</t>
  </si>
  <si>
    <t>-0,9*2,02</t>
  </si>
  <si>
    <t>m.č. 124</t>
  </si>
  <si>
    <t>1,9*2,38</t>
  </si>
  <si>
    <t>m. č. 128</t>
  </si>
  <si>
    <t>1,15*2,7</t>
  </si>
  <si>
    <t>-0,7*2,02</t>
  </si>
  <si>
    <t>20</t>
  </si>
  <si>
    <t>342272523</t>
  </si>
  <si>
    <t>Příčky z pórobetonových přesných příčkovek hladkých, objemové hmotnosti 500 kg/m3 na tenké maltové lože, tloušťky příčky 150 mm</t>
  </si>
  <si>
    <t>-1746200723</t>
  </si>
  <si>
    <t>1*2,02</t>
  </si>
  <si>
    <t>0,9*2,02*2</t>
  </si>
  <si>
    <t>346244381</t>
  </si>
  <si>
    <t>Plentování ocelových válcovaných nosníků jednostranné cihlami na maltu, výška stojiny do 200 mm</t>
  </si>
  <si>
    <t>-463981977</t>
  </si>
  <si>
    <t>2,05*0,16*2</t>
  </si>
  <si>
    <t>3,95*0,16*2</t>
  </si>
  <si>
    <t>1,2*0,16*2</t>
  </si>
  <si>
    <t>43</t>
  </si>
  <si>
    <t>Schodišťové konstrukce a rampy</t>
  </si>
  <si>
    <t>22</t>
  </si>
  <si>
    <t>4310002/R</t>
  </si>
  <si>
    <t>Venkovní ŽB schodiště,vstup - komplet</t>
  </si>
  <si>
    <t>soubor</t>
  </si>
  <si>
    <t>-1521970733</t>
  </si>
  <si>
    <t>ŽB schodišťová deska</t>
  </si>
  <si>
    <t xml:space="preserve">s nabetonovanými </t>
  </si>
  <si>
    <t>stupni,včetně čelních</t>
  </si>
  <si>
    <t>a bočních ŽB stěn,...</t>
  </si>
  <si>
    <t>beton C 25/30 XC1</t>
  </si>
  <si>
    <t>výztuž 10 505</t>
  </si>
  <si>
    <t>bednění,odbednění,</t>
  </si>
  <si>
    <t>podepření,...</t>
  </si>
  <si>
    <t>objem betonu cca 3,5m3</t>
  </si>
  <si>
    <t xml:space="preserve">včetně všech </t>
  </si>
  <si>
    <t>souvisejících prací</t>
  </si>
  <si>
    <t>56</t>
  </si>
  <si>
    <t>Podkladní vrstvy komunikací, letišť a ploch</t>
  </si>
  <si>
    <t>23</t>
  </si>
  <si>
    <t>564251111</t>
  </si>
  <si>
    <t>Podklad nebo podsyp ze štěrkopísku ŠP s rozprostřením, vlhčením a zhutněním, po zhutnění tl. 150 mm</t>
  </si>
  <si>
    <t>-1008020049</t>
  </si>
  <si>
    <t>1,6+4,2</t>
  </si>
  <si>
    <t>59</t>
  </si>
  <si>
    <t>Kryty pozemních komunikací, letišť a ploch dlážděné</t>
  </si>
  <si>
    <t>24</t>
  </si>
  <si>
    <t>596211110</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</si>
  <si>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do 50 m2</t>
  </si>
  <si>
    <t>-1825423822</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</si>
  <si>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</si>
  <si>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včetně lože dle PD</t>
  </si>
  <si>
    <t>25</t>
  </si>
  <si>
    <t>M</t>
  </si>
  <si>
    <t>5920001/R</t>
  </si>
  <si>
    <t>dlažba zámková tl.6 cm přírodní</t>
  </si>
  <si>
    <t>2033559464</t>
  </si>
  <si>
    <t>61</t>
  </si>
  <si>
    <t>Úprava povrchů vnitřních</t>
  </si>
  <si>
    <t>26</t>
  </si>
  <si>
    <t>612321141</t>
  </si>
  <si>
    <t>Omítka vápenocementová vnitřních ploch nanášená ručně dvouvrstvá, tloušťky jádrové omítky do 10 mm a tloušťky štuku do 3 mm štuková svislých konstrukcí stěn</t>
  </si>
  <si>
    <t>1110585607</t>
  </si>
  <si>
    <t xml:space="preserve">Poznámka k souboru cen:_x000D_
1. Pro ocenění nanášení omítek v tloušťce jádrové omítky přes 10 mm se použije příplatek za každých dalších i započatých 5 mm. 2. Omítky stropních konstrukcí nanášené na pletivo se oceňují cenami omítek žebrových stropů nebo osamělých trámů. 3. Podkladní a spojovací vrstvy se oceňují cenami souboru cen 61.13-1... této části katalogu. </t>
  </si>
  <si>
    <t>tlouštka 10mm</t>
  </si>
  <si>
    <t>včetně ostění</t>
  </si>
  <si>
    <t>doplnění omítek</t>
  </si>
  <si>
    <t>(nové zdivo,dozdívky,</t>
  </si>
  <si>
    <t>bourání,výměna oken -</t>
  </si>
  <si>
    <t>- vnitřní špalety,...)</t>
  </si>
  <si>
    <t>90-10</t>
  </si>
  <si>
    <t>m.č.201,202</t>
  </si>
  <si>
    <t>doplnění</t>
  </si>
  <si>
    <t>612321191</t>
  </si>
  <si>
    <t>Omítka vápenocementová vnitřních ploch nanášená ručně Příplatek k cenám za každých dalších i započatých 5 mm tloušťky omítky přes 10 mm stěn</t>
  </si>
  <si>
    <t>-1670123651</t>
  </si>
  <si>
    <t>celková tl.20mm</t>
  </si>
  <si>
    <t xml:space="preserve">v základní </t>
  </si>
  <si>
    <t>položce je 10mm</t>
  </si>
  <si>
    <t>2*88</t>
  </si>
  <si>
    <t>28</t>
  </si>
  <si>
    <t>612331111</t>
  </si>
  <si>
    <t>Omítka cementová vnitřních ploch nanášená ručně jednovrstvá, tloušťky do 10 mm hrubá zatřená stěn svislých konstrukcí</t>
  </si>
  <si>
    <t>1648226358</t>
  </si>
  <si>
    <t xml:space="preserve">Poznámka k souboru cen:_x000D_
1. Pro ocenění nanášení omítky v tloušťce jádrové omítky přes 10 mm se použije příplatek za každých dalších i započatých 5 mm. 2. Omítky stropních konstrukcí nanášené na pletivo se oceňují cenami omítek žebrových stropů nebo osamělých trámů. 3. Podkladní a spojovací vrstvy se oceňují cenami souboru cen 61.13-1... této části katalogu. </t>
  </si>
  <si>
    <t>pod obklady</t>
  </si>
  <si>
    <t>včetně ostění (špalet)</t>
  </si>
  <si>
    <t>m. č. 120</t>
  </si>
  <si>
    <t>62</t>
  </si>
  <si>
    <t>Úprava povrchů vnějších</t>
  </si>
  <si>
    <t>29</t>
  </si>
  <si>
    <t>622221031</t>
  </si>
  <si>
    <t>Montáž kontaktního zateplení z desek z minerální vlny s podélnou orientací vláken na vnější stěny, tloušťky desek přes 120 do 160 mm</t>
  </si>
  <si>
    <t>1817407040</t>
  </si>
  <si>
    <t xml:space="preserve">Poznámka k souboru cen:_x000D_
1. V cenách jsou započteny náklady na: a) upevnění desek lepením a talířovými hmoždinkami, b) přestěrkování izolačních desek, c) vložení sklovláknité výztužné tkaniny. 2. V cenách nejsou započteny náklady na: a) dodávku desek tepelné izolace; tyto se ocení ve specifikaci, ztratné lze stanovit ve výši 2%, b) provedení konečné povrchové úpravy: - vrchní tenkovrstvou omítkou, tyto se ocení příslušnými cenami této části katalogu - nátěrem; tyto se ocení příslušnými cenami části A07 katalogu 800-783 - keramickým obkladem; tyto se ocení příslušnými cenami souboru cen části A01 katalogu 800-781 Obklady keramické, c) osazení lišt; tyto se ocení příslušnými cenami této části katalogu. 3. V cenách -1101 a -1105 jsou započteny náklady na osazení a dodávku tepelněizolačních zátek v počtu 9 ks/m2 pro podhledy a 6 ks/m2 pro stěny. 4. Kombinovaná deska je např. sendvičově uspořádaná deska tvořena izolačním jádrem z grafitového polystyrenu a krycí deskou z minerální vlny. </t>
  </si>
  <si>
    <t>pohled jižní</t>
  </si>
  <si>
    <t>56,7-34,5</t>
  </si>
  <si>
    <t>pohled východní</t>
  </si>
  <si>
    <t>53-26,6</t>
  </si>
  <si>
    <t>pohled západní</t>
  </si>
  <si>
    <t>50,5-27</t>
  </si>
  <si>
    <t>30</t>
  </si>
  <si>
    <t>6311002/R</t>
  </si>
  <si>
    <t>deska minerální izolační tl. 140 mm - typ dle PD</t>
  </si>
  <si>
    <t>968301125</t>
  </si>
  <si>
    <t>72,1*1,02</t>
  </si>
  <si>
    <t>622531021</t>
  </si>
  <si>
    <t>Omítka tenkovrstvá silikonová vnějších ploch probarvená, včetně penetrace podkladu zrnitá, tloušťky 2,0 mm stěn</t>
  </si>
  <si>
    <t>-1623484443</t>
  </si>
  <si>
    <t>barevné řešení dle PD</t>
  </si>
  <si>
    <t>zateplení</t>
  </si>
  <si>
    <t>72,1</t>
  </si>
  <si>
    <t>skladba S7</t>
  </si>
  <si>
    <t>1,88*4,2*2</t>
  </si>
  <si>
    <t>ostění</t>
  </si>
  <si>
    <t>7,5</t>
  </si>
  <si>
    <t>32</t>
  </si>
  <si>
    <t>622321121</t>
  </si>
  <si>
    <t>Omítka vápenocementová vnějších ploch nanášená ručně jednovrstvá, tloušťky do 15 mm hladká stěn</t>
  </si>
  <si>
    <t>772813766</t>
  </si>
  <si>
    <t xml:space="preserve">Poznámka k souboru cen:_x000D_
1. Pro ocenění nanášení omítky v tloušťce jádrové omítky přes 15 mm se použije příplatek za každých dalších i započatých 5 mm. 2. Podkladní a spojovací vrstvy se oceňují cenami souboru cen 62.13-1... této části katalogu. </t>
  </si>
  <si>
    <t>622142001</t>
  </si>
  <si>
    <t>Potažení vnějších ploch pletivem v ploše nebo pruzích, na plném podkladu sklovláknitým vtlačením do tmelu stěn</t>
  </si>
  <si>
    <t>-1224459474</t>
  </si>
  <si>
    <t xml:space="preserve">Poznámka k souboru cen:_x000D_
1. V cenách -2001 jsou započteny i náklady na tmel. </t>
  </si>
  <si>
    <t>6220001/R</t>
  </si>
  <si>
    <t>Očištění a příprava podkladu pro zateplovací systém</t>
  </si>
  <si>
    <t>609336893</t>
  </si>
  <si>
    <t>včetně tmelení spár</t>
  </si>
  <si>
    <t>a penetrace</t>
  </si>
  <si>
    <t>přesný popis dle PD</t>
  </si>
  <si>
    <t>35</t>
  </si>
  <si>
    <t>6220002/R</t>
  </si>
  <si>
    <t>Doplňky k zateplovacímu systému - komplet</t>
  </si>
  <si>
    <t>736991458</t>
  </si>
  <si>
    <t>montáž,dodávka</t>
  </si>
  <si>
    <t>kompletní systémové</t>
  </si>
  <si>
    <t>prvky k zateplení</t>
  </si>
  <si>
    <t>(např.ostění u výplní</t>
  </si>
  <si>
    <t>otvorů-rohovník,</t>
  </si>
  <si>
    <t>zařezání tep.izolace,</t>
  </si>
  <si>
    <t>APU lišta,..)</t>
  </si>
  <si>
    <t>ostatní prvky -</t>
  </si>
  <si>
    <t>-např. lišty zakládací,</t>
  </si>
  <si>
    <t>lišty rohové, lišty pro</t>
  </si>
  <si>
    <t>ostění a nadpraží,....</t>
  </si>
  <si>
    <t>36</t>
  </si>
  <si>
    <t>6220003/R</t>
  </si>
  <si>
    <t>Doplnění stávající venkovní omítky - komplet</t>
  </si>
  <si>
    <t>-1761102136</t>
  </si>
  <si>
    <t>doplnění stávající</t>
  </si>
  <si>
    <t>omítky (břizolit)</t>
  </si>
  <si>
    <t>stejný typ a barevné</t>
  </si>
  <si>
    <t xml:space="preserve">provedení dle </t>
  </si>
  <si>
    <t>stávající omítky</t>
  </si>
  <si>
    <t>plochy po zazdívkách</t>
  </si>
  <si>
    <t>a u nových výplní</t>
  </si>
  <si>
    <t>otvorů (plochy jsou</t>
  </si>
  <si>
    <t>včetně ostění)</t>
  </si>
  <si>
    <t>včetně doplnění</t>
  </si>
  <si>
    <t>podkladní omítky!</t>
  </si>
  <si>
    <t>pohled východní - cca</t>
  </si>
  <si>
    <t>pohled západní - cca</t>
  </si>
  <si>
    <t>37</t>
  </si>
  <si>
    <t>6290001/R</t>
  </si>
  <si>
    <t>Zakrytí výplní otvorů a svislých ploch fólií přilepenou lepící páskou</t>
  </si>
  <si>
    <t>1648211826</t>
  </si>
  <si>
    <t>venkovní plochy</t>
  </si>
  <si>
    <t>63</t>
  </si>
  <si>
    <t>Podlahy a podlahové konstrukce</t>
  </si>
  <si>
    <t>38</t>
  </si>
  <si>
    <t>631311135</t>
  </si>
  <si>
    <t>Mazanina z betonu prostého bez zvýšených nároků na prostředí tl. přes 120 do 240 mm tř. C 20/25</t>
  </si>
  <si>
    <t>316412167</t>
  </si>
  <si>
    <t xml:space="preserve">Poznámka k souboru cen:_x000D_
1. Ceny jsou určeny pro mazaniny krycí (pochůzné i pojízdné), popř. podkladní, plovoucí, vyrovnávací nebo oddělující pod potěry, podlahy, průmyslové podlahy, popř. pro podlévání provizorně podklínovaných patek usazených strojů a technologických zařízení (s náležitým zatemováním hutného betonu). 2. Pro mazaniny tlouštěk větších než 240 mm jsou určeny: a) pro mazaniny ukládané na zeminu (v halách apod.) ceny souborů cen 27* 31- Základy z betonu prostého a 27* 32 - Základy z betonu železového, b) pro mazaniny v nadzemních podlažích ceny souboru cen 411 31- . . Beton kleneb. 3. Ceny lze použít i pro betonový okapový chodníček budovy (včetně tvarování rigolového žlábku) v příslušných tloušťkách. Jeho podloží se oceňuje samostatně. 4. V ceně jsou započteny i náklady na: a) základní stržení povrchu mazaniny s urovnáním vibrační lištou nebo dřevěným hladítkem, b) vytvoření dilatačních spár v mazanině bez zaplnění, pokud jsou dilatační spáry vytvářeny při provádění betonáže. Jestliže jsou dilatační spáry řezány dodatečně, oceňují se cenami souboru cen 634 91-11 Řezání dilatačních nebo smršťovacích spár. </t>
  </si>
  <si>
    <t xml:space="preserve">skladba P1 </t>
  </si>
  <si>
    <t>m.č.126</t>
  </si>
  <si>
    <t>3,9*0,15</t>
  </si>
  <si>
    <t>skladba PV</t>
  </si>
  <si>
    <t>3,42*1,5*0,15</t>
  </si>
  <si>
    <t>3,42*1,5*0,135</t>
  </si>
  <si>
    <t>39</t>
  </si>
  <si>
    <t>631319175</t>
  </si>
  <si>
    <t>Příplatek k cenám mazanin za stržení povrchu spodní vrstvy mazaniny latí před vložením výztuže nebo pletiva pro tl. obou vrstev mazaniny přes 120 do 240 mm</t>
  </si>
  <si>
    <t>-96651257</t>
  </si>
  <si>
    <t xml:space="preserve">Poznámka k souboru cen:_x000D_
1. Ceny -9011 až -9023 lze použít pro mazaniny min. tř. C 8/10. 2. V cenách -9011 až -9023 jsou započteny i náklady za přehlazení povrchu mazaniny ocelovým hladítkem. 3. Ceny -9171 až -9175 lze také použít, bude-li do mazaniny vkládána druhá vrstva výztuže nad sebou oddělená vrstvou betonové směsi, kdy se oceňuje druhé stržení povrchu latí rovněž výměrou (m3) celkové tloušťky tří vrstev mazaniny. </t>
  </si>
  <si>
    <t>40</t>
  </si>
  <si>
    <t>631351101</t>
  </si>
  <si>
    <t>Bednění v podlahách rýh a hran zřízení</t>
  </si>
  <si>
    <t>798684226</t>
  </si>
  <si>
    <t>(3,5+3,42+1,5)*0,15</t>
  </si>
  <si>
    <t>41</t>
  </si>
  <si>
    <t>631351102</t>
  </si>
  <si>
    <t>Bednění v podlahách rýh a hran odstranění</t>
  </si>
  <si>
    <t>1183759039</t>
  </si>
  <si>
    <t>42</t>
  </si>
  <si>
    <t>631362021</t>
  </si>
  <si>
    <t>Výztuž mazanin ze svařovaných sítí z drátů typu KARI</t>
  </si>
  <si>
    <t>369579172</t>
  </si>
  <si>
    <t>3,9*0,006</t>
  </si>
  <si>
    <t>3,42*1,5*0,006</t>
  </si>
  <si>
    <t>632441225</t>
  </si>
  <si>
    <t>Potěr anhydritový samonivelační litý tř. C 30, tl. přes 45 do 50 mm</t>
  </si>
  <si>
    <t>-337416633</t>
  </si>
  <si>
    <t xml:space="preserve">Poznámka k souboru cen:_x000D_
1. Ceny jsou určeny pro roznášecí vrstvu těžkých plovoucích podlah, pro potěr podlahového vytápění, pro potěr na oddělovací vrstvě a jako náhrada cementových potěrů (kromě vlhkých provozů). </t>
  </si>
  <si>
    <t>3,9</t>
  </si>
  <si>
    <t>64</t>
  </si>
  <si>
    <t>Osazování výplní otvorů</t>
  </si>
  <si>
    <t>44</t>
  </si>
  <si>
    <t>642942611</t>
  </si>
  <si>
    <t>Osazování zárubní nebo rámů kovových dveřních lisovaných nebo z úhelníků bez dveřních křídel, na montážní pěnu, plochy otvoru do 2,5 m2</t>
  </si>
  <si>
    <t>-2009299557</t>
  </si>
  <si>
    <t xml:space="preserve">Poznámka k souboru cen:_x000D_
1. Ceny lze použít i pro osazování zárubní a rámů do stěn z prefadílců např. pórobetonových nebo sesazovaných, které se provádí současně nebo bezprostředně po osazení stěnových dílců; podobně platí u konstrukcí zděných přes 150 mm tloušťky, kde se osazování provádí převážně až po jejich vyzdění. 2. Ceny lze použít i pro osazení ocelových rámů na maltu určených pro zasklívání sklem profilovaným oceňované cenami katalogu 800-787 Zasklívání. 3. V cenách jsou započteny i náklady na kotvení rámů do zdiva. 4. Ceny jsou určeny pro jakýkoliv způsob provádění (např. bodovým přivařením k obnažené výztuži, uklínováním, zalitím pracen apod.). 5. V cenách nejsou započteny náklady na dodávku zárubní nebo rámů, které se oceňují ve specifikaci. </t>
  </si>
  <si>
    <t>ozn.13</t>
  </si>
  <si>
    <t>ozn.14</t>
  </si>
  <si>
    <t>ozn.15</t>
  </si>
  <si>
    <t>ozn.Ú2</t>
  </si>
  <si>
    <t>45</t>
  </si>
  <si>
    <t>5530001/R</t>
  </si>
  <si>
    <t>zárubeň ocelová šíře 600/1970 L/P</t>
  </si>
  <si>
    <t>-1175292678</t>
  </si>
  <si>
    <t>hloubka zárubně</t>
  </si>
  <si>
    <t>dle tloušťky zdiva</t>
  </si>
  <si>
    <t>46</t>
  </si>
  <si>
    <t>5530002/R</t>
  </si>
  <si>
    <t>zárubeň ocelová šíře 700/1970 L/P</t>
  </si>
  <si>
    <t>1772411633</t>
  </si>
  <si>
    <t>47</t>
  </si>
  <si>
    <t>5530003/R</t>
  </si>
  <si>
    <t>zárubeň ocelová šíře 800/1970 L/P</t>
  </si>
  <si>
    <t>-1057201816</t>
  </si>
  <si>
    <t>48</t>
  </si>
  <si>
    <t>5530005/R</t>
  </si>
  <si>
    <t>zárubeň ocelová šíře 1100/1970 L/P</t>
  </si>
  <si>
    <t>-993304138</t>
  </si>
  <si>
    <t>91</t>
  </si>
  <si>
    <t>Doplňující konstrukce a práce pozemních komunikací, letišť a ploch</t>
  </si>
  <si>
    <t>49</t>
  </si>
  <si>
    <t>916231213</t>
  </si>
  <si>
    <t>Osazení chodníkového obrubníku betonového se zřízením lože, s vyplněním a zatřením spár cementovou maltou stojatého s boční opěrou z betonu prostého tř. C 12/15, do lože z betonu prostého téže značky</t>
  </si>
  <si>
    <t>m</t>
  </si>
  <si>
    <t>-1981929370</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</si>
  <si>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</si>
  <si>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13,6+3,8</t>
  </si>
  <si>
    <t>50</t>
  </si>
  <si>
    <t>592174100</t>
  </si>
  <si>
    <t>obrubník betonový chodníkový 100x10x25 cm</t>
  </si>
  <si>
    <t>1079455026</t>
  </si>
  <si>
    <t>51</t>
  </si>
  <si>
    <t>916991121</t>
  </si>
  <si>
    <t>Lože pod obrubníky, krajníky nebo obruby z dlažebních kostek z betonu prostého tř. C 16/20</t>
  </si>
  <si>
    <t>83456957</t>
  </si>
  <si>
    <t>17,4*0,3*0,1</t>
  </si>
  <si>
    <t>94</t>
  </si>
  <si>
    <t>Lešení a stavební výtahy</t>
  </si>
  <si>
    <t>52</t>
  </si>
  <si>
    <t>949101111</t>
  </si>
  <si>
    <t>Lešení pomocné pracovní pro objekty pozemních staveb pro zatížení do 150 kg/m2, o výšce lešeňové podlahy do 1,9 m</t>
  </si>
  <si>
    <t>589080281</t>
  </si>
  <si>
    <t xml:space="preserve">Poznámka k souboru cen:_x000D_
1. V ceně jsou započteny i náklady na montáž, opotřebení a demontáž lešení. 2. V ceně nejsou započteny náklady na manipulaci s lešením; tyto jsou již zahrnuty v cenách příslušných stavebních prací. 3. Množství měrných jednotek se určuje m2 podlahové plochy, na které se práce provádí. </t>
  </si>
  <si>
    <t>dotčené prostory</t>
  </si>
  <si>
    <t>90-16,8</t>
  </si>
  <si>
    <t>95</t>
  </si>
  <si>
    <t>Různé dokončovací konstrukce a práce pozemních staveb</t>
  </si>
  <si>
    <t>53</t>
  </si>
  <si>
    <t>952901111</t>
  </si>
  <si>
    <t>Vyčištění budov nebo objektů před předáním do užívání budov bytové nebo občanské výstavby - zametení a umytí podlah, dlažeb, obkladů, schodů v místnostech, chodbách a schodištích, vyčištění a umytí oken, dveří s rámy, zárubněmi, umytí a vyčištění jiných zasklených a natíraných ploch a zařizovacích předmětů, při světlé výšce podlaží do 4 m</t>
  </si>
  <si>
    <t>999913533</t>
  </si>
  <si>
    <t xml:space="preserve">Poznámka k souboru cen:_x000D_
1. Cena -1111 lze použít i pro vyčištění půdy a rovné střechy budov, pokud definitivní úprava umožňuje, aby se ploché střechy používalo jako terasy, nebo tehdy, když je nutno čistit konstrukce na těchto střechách (světlíky, dveře apod.). Do výměry se započítávají jednou třetinou plochy. 2. Střešní plochy hal se světlíky nebo okny se oceňují jako podlaží cenou -1221. 3. Množství měrných jednotek se určuje v m2 půdorysné plochy každého podlaží, dané vnějším obrysem podlaží budovy. Plochy balkonů se přičítají. </t>
  </si>
  <si>
    <t>30,7*10,8</t>
  </si>
  <si>
    <t>5,5*3,7</t>
  </si>
  <si>
    <t>-16,8</t>
  </si>
  <si>
    <t>-144,3</t>
  </si>
  <si>
    <t>54</t>
  </si>
  <si>
    <t>9550001/R</t>
  </si>
  <si>
    <t>Zednická výpomoc ZTI, ÚT, VZT, ELEKTRO</t>
  </si>
  <si>
    <t>-25954443</t>
  </si>
  <si>
    <t xml:space="preserve">dle požadavků </t>
  </si>
  <si>
    <t>jednotlivých profesí</t>
  </si>
  <si>
    <t>(včetně případného</t>
  </si>
  <si>
    <t>zapravení povrchu)</t>
  </si>
  <si>
    <t>včetně obezdívky</t>
  </si>
  <si>
    <t>zařizovacích předmětů</t>
  </si>
  <si>
    <t>96</t>
  </si>
  <si>
    <t>Bourání konstrukcí</t>
  </si>
  <si>
    <t>55</t>
  </si>
  <si>
    <t>965081213</t>
  </si>
  <si>
    <t>Bourání podlah z dlaždic bez podkladního lože nebo mazaniny, s jakoukoliv výplní spár keramických nebo xylolitových tl. do 10 mm, plochy přes 1 m2</t>
  </si>
  <si>
    <t>-478868276</t>
  </si>
  <si>
    <t xml:space="preserve">Poznámka k souboru cen:_x000D_
1. Odsekání soklíků se oceňuje cenami souboru cen 965 08. </t>
  </si>
  <si>
    <t>skladba P2</t>
  </si>
  <si>
    <t>m.č.125,128</t>
  </si>
  <si>
    <t>20+3,6</t>
  </si>
  <si>
    <t>962081131</t>
  </si>
  <si>
    <t>Bourání zdiva příček nebo vybourání otvorů ze skleněných tvárnic, tl. do 100 mm</t>
  </si>
  <si>
    <t>-687905896</t>
  </si>
  <si>
    <t>2,35*1,43</t>
  </si>
  <si>
    <t>1*4,4</t>
  </si>
  <si>
    <t>-3</t>
  </si>
  <si>
    <t>57</t>
  </si>
  <si>
    <t>962052210</t>
  </si>
  <si>
    <t>Bourání zdiva železobetonového nadzákladového, objemu do 1 m3</t>
  </si>
  <si>
    <t>999078134</t>
  </si>
  <si>
    <t xml:space="preserve">Poznámka k souboru cen:_x000D_
1. Bourání pilířů o průřezu přes 0,36 m2 se oceňuje cenami - 2210 a -2211 jako bourání zdiva nadzákladového železobetonového. </t>
  </si>
  <si>
    <t>0,5</t>
  </si>
  <si>
    <t>58</t>
  </si>
  <si>
    <t>968062356</t>
  </si>
  <si>
    <t>Vybourání dřevěných rámů oken s křídly, dveřních zárubní, vrat, stěn, ostění nebo obkladů rámů oken s křídly dvojitých, plochy do 4 m2</t>
  </si>
  <si>
    <t>-888070181</t>
  </si>
  <si>
    <t xml:space="preserve">Poznámka k souboru cen:_x000D_
1. V cenách -2244 až -2747 jsou započteny i náklady na vyvěšení křídel. </t>
  </si>
  <si>
    <t>2,25*1,58*6</t>
  </si>
  <si>
    <t>2,3*1,6</t>
  </si>
  <si>
    <t>968062455</t>
  </si>
  <si>
    <t>Vybourání dřevěných rámů oken s křídly, dveřních zárubní, vrat, stěn, ostění nebo obkladů dveřních zárubní, plochy do 2 m2</t>
  </si>
  <si>
    <t>431294887</t>
  </si>
  <si>
    <t>0,8*2*6</t>
  </si>
  <si>
    <t>60</t>
  </si>
  <si>
    <t>974031666</t>
  </si>
  <si>
    <t>Vysekání rýh ve zdivu cihelném na maltu vápennou nebo vápenocementovou pro vtahování nosníků do zdí, před vybouráním otvoru do hl. 150 mm, při v. nosníku do 250 mm</t>
  </si>
  <si>
    <t>1769063903</t>
  </si>
  <si>
    <t>3*2,05</t>
  </si>
  <si>
    <t>4*3,95</t>
  </si>
  <si>
    <t>3*1,5</t>
  </si>
  <si>
    <t>971033541</t>
  </si>
  <si>
    <t>Vybourání otvorů ve zdivu základovém nebo nadzákladovém z cihel, tvárnic, příčkovek z cihel pálených na maltu vápennou nebo vápenocementovou plochy do 1 m2, tl. do 300 mm</t>
  </si>
  <si>
    <t>494163748</t>
  </si>
  <si>
    <t>0,7*0,7*0,3</t>
  </si>
  <si>
    <t>971033621</t>
  </si>
  <si>
    <t>Vybourání otvorů ve zdivu základovém nebo nadzákladovém z cihel, tvárnic, příčkovek z cihel pálených na maltu vápennou nebo vápenocementovou plochy do 4 m2, tl. do 100 mm</t>
  </si>
  <si>
    <t>-1740275499</t>
  </si>
  <si>
    <t>1,06*2,7</t>
  </si>
  <si>
    <t>-0,8*2</t>
  </si>
  <si>
    <t>1,6*1,37</t>
  </si>
  <si>
    <t>1,9*2,7</t>
  </si>
  <si>
    <t>0,45*2,7</t>
  </si>
  <si>
    <t>971033641</t>
  </si>
  <si>
    <t>Vybourání otvorů ve zdivu základovém nebo nadzákladovém z cihel, tvárnic, příčkovek z cihel pálených na maltu vápennou nebo vápenocementovou plochy do 4 m2, tl. do 300 mm</t>
  </si>
  <si>
    <t>1826435583</t>
  </si>
  <si>
    <t>1*2,07*0,3</t>
  </si>
  <si>
    <t>1,5*1,37*0,3</t>
  </si>
  <si>
    <t>1,1*2,07*0,3</t>
  </si>
  <si>
    <t>0,8*2,07*0,3</t>
  </si>
  <si>
    <t>971033651</t>
  </si>
  <si>
    <t>Vybourání otvorů ve zdivu základovém nebo nadzákladovém z cihel, tvárnic, příčkovek z cihel pálených na maltu vápennou nebo vápenocementovou plochy do 4 m2, tl. do 600 mm</t>
  </si>
  <si>
    <t>-1758839967</t>
  </si>
  <si>
    <t>2,31*0,9*0,5</t>
  </si>
  <si>
    <t>65</t>
  </si>
  <si>
    <t>113106121</t>
  </si>
  <si>
    <t>Rozebrání dlažeb a dílců komunikací pro pěší, vozovek a ploch s přemístěním hmot na skládku na vzdálenost do 3 m nebo s naložením na dopravní prostředek komunikací pro pěší s ložem z kameniva nebo živice a s výplní spár z betonových nebo kameninových dlaždic, desek nebo tvarovek</t>
  </si>
  <si>
    <t>-1699774813</t>
  </si>
  <si>
    <t xml:space="preserve">Poznámka k souboru cen:_x000D_
1. Ceny jsou určeny pro rozebrání dlažeb a dílců včetně odstranění lože. 2. Ceny nelze použít pro rozebrání dlažeb uložených do betonového lože nebo do cementové malty, které se oceňují cenami -7130, -7131, -7132, -7170, -7171, -7172, -7230, -7231 a -7232 Odstranění podkladů nebo krytů z betonu prostého; pro volbu těchto cen je rozhodující tloušťka bourané dlažby včetně lože nebo podkladu. 3. U komunikací pro pěší a u vozovek a ploch menších než 50 m2 jsou ceny určeny pro ruční rozebrání (kromě silničních dílců), u vozovek a ploch větších než 50 m2 pro rozebrání strojní. 4. V cenách nejsou započteny náklady na popř. nutné očištění: a) dlažebních nebo mozaikových kostek, které se oceňuje cenami souboru cen 979 07-11 Očištění vybouraných dlažebních kostek části C01 tohoto ceníku, b) betonových, kameninových nebo kamenných desek nebo dlaždic, které se oceňuje cenami souboru cen 979 0 . - . . Očištění vybouraných obrubníků, krajníků, desek nebo dílců části C01 tohoto ceníku. 5. Přemístění vybourané dlažby včetně materiálu z lože a spár na vzdálenost přes 3 m se oceňuje cenami souborů cen 997 22-1 Vodorovná doprava suti a vybouraných hmot. </t>
  </si>
  <si>
    <t>demontáž chodníku</t>
  </si>
  <si>
    <t>66</t>
  </si>
  <si>
    <t>9690001/R</t>
  </si>
  <si>
    <t>Očištění a vybroušení beton. mazaniny</t>
  </si>
  <si>
    <t>-590648272</t>
  </si>
  <si>
    <t>skladba P7</t>
  </si>
  <si>
    <t>m.č. 122,124</t>
  </si>
  <si>
    <t>40,9+31,1</t>
  </si>
  <si>
    <t>67</t>
  </si>
  <si>
    <t>776201812</t>
  </si>
  <si>
    <t>Demontáž povlakových podlahovin lepených ručně s podložkou</t>
  </si>
  <si>
    <t>805004597</t>
  </si>
  <si>
    <t>68</t>
  </si>
  <si>
    <t>997013113</t>
  </si>
  <si>
    <t>Vnitrostaveništní doprava suti a vybouraných hmot vodorovně do 50 m svisle s použitím mechanizace pro budovy a haly výšky přes 9 do 12 m</t>
  </si>
  <si>
    <t>1516948891</t>
  </si>
  <si>
    <t xml:space="preserve">Poznámka k souboru cen:_x000D_
1. V cenách -3111 až -3217 jsou započteny i náklady na: a) vodorovnou dopravu na uvedenou vzdálenost, b) svislou dopravu pro uvedenou výšku budovy, c) naložení na vodorovný dopravní prostředek pro odvoz na skládku nebo meziskládku, d) náklady na rozhrnutí a urovnání suti na dopravním prostředku. 2. Jestliže se pro svislý přesun použije shoz nebo zařízení investora (např. výtah v budově), užije se pro ocenění dopravy suti cena -3111 (pro nejmenší výšku, tj. 6 m). 3. Montáž, demontáž a pronájem shozu se ocení cenami souboru cen 997 01-33 Shoz suti. 4. Ceny -3151 až -3162 lze použít v případě, kdy dochází ke ztížení dopravy suti např. tím, že není možné instalovat jeřáb. </t>
  </si>
  <si>
    <t>69</t>
  </si>
  <si>
    <t>997013501</t>
  </si>
  <si>
    <t>Odvoz suti a vybouraných hmot na skládku nebo meziskládku se složením, na vzdálenost do 1 km</t>
  </si>
  <si>
    <t>13258991</t>
  </si>
  <si>
    <t xml:space="preserve">Poznámka k souboru cen:_x000D_
1. Délka odvozu suti je vzdálenost od místa naložení suti na dopravní prostředek až po místo složení na určené skládce nebo meziskládce. 2. V ceně -3501 jsou započteny i náklady na složení suti na skládku nebo meziskládku. 3. Ceny jsou určeny pro odvoz suti na skládku nebo meziskládku jakýmkoliv způsobem silniční dopravy (i prostřednictvím kontejnerů). 4. Odvoz suti z meziskládky se oceňuje cenou 997 01-3511. </t>
  </si>
  <si>
    <t>70</t>
  </si>
  <si>
    <t>997013509</t>
  </si>
  <si>
    <t>Odvoz suti a vybouraných hmot na skládku nebo meziskládku se složením, na vzdálenost Příplatek k ceně za každý další i započatý 1 km přes 1 km</t>
  </si>
  <si>
    <t>440451541</t>
  </si>
  <si>
    <t>14*19,355</t>
  </si>
  <si>
    <t>71</t>
  </si>
  <si>
    <t>9970001/R</t>
  </si>
  <si>
    <t>Poplatek za uložení stavebního odpadu na skládce (skládkovné)</t>
  </si>
  <si>
    <t>110814985</t>
  </si>
  <si>
    <t>různé typy odpoadů</t>
  </si>
  <si>
    <t>19,355</t>
  </si>
  <si>
    <t>99</t>
  </si>
  <si>
    <t>Přesuny hmot a suti</t>
  </si>
  <si>
    <t>72</t>
  </si>
  <si>
    <t>998011002</t>
  </si>
  <si>
    <t>Přesun hmot pro budovy občanské výstavby, bydlení, výrobu a služby s nosnou svislou konstrukcí zděnou z cihel, tvárnic nebo kamene vodorovná dopravní vzdálenost do 100 m pro budovy výšky přes 6 do 12 m</t>
  </si>
  <si>
    <t>1083838227</t>
  </si>
  <si>
    <t xml:space="preserve">Poznámka k souboru cen:_x000D_
1. Ceny -7001 až -7006 lze použít v případě, kdy dochází ke ztížení přesunu např. tím, že není možné instalovat jeřáb. 2. K cenám -7001 až -7006 lze použít příplatky za zvětšený přesun -1014 až -1019, -2034 až -2039 nebo -2114 až 2119. 3. Jestliže pro svislý přesun používá zařízení investora (např. výtah v budově), užijí se pro ocenění přesunu hmot ceny stanovené pro nejmenší výšku, tj. 6 m. </t>
  </si>
  <si>
    <t>PSV</t>
  </si>
  <si>
    <t>Práce a dodávky PSV</t>
  </si>
  <si>
    <t>711</t>
  </si>
  <si>
    <t>Izolace proti vodě, vlhkosti a plynům</t>
  </si>
  <si>
    <t>73</t>
  </si>
  <si>
    <t>7110001/R</t>
  </si>
  <si>
    <t>Penetrační nátěr - montáž,dodávka</t>
  </si>
  <si>
    <t>-976527753</t>
  </si>
  <si>
    <t>3,42*1,5</t>
  </si>
  <si>
    <t xml:space="preserve"> ocel.schodiště</t>
  </si>
  <si>
    <t>2*0,4</t>
  </si>
  <si>
    <t>74</t>
  </si>
  <si>
    <t>711141559</t>
  </si>
  <si>
    <t>Provedení izolace proti zemní vlhkosti pásy přitavením NAIP na ploše vodorovné V</t>
  </si>
  <si>
    <t>-1299122626</t>
  </si>
  <si>
    <t xml:space="preserve">Poznámka k souboru cen:_x000D_
1. Izolace plochy jednotlivě do 10 m2 se oceňují skladebně cenou příslušné izolace a cenou 711 19-9097 Příplatek za plochu do 10 m2. </t>
  </si>
  <si>
    <t>ocel.schodiště</t>
  </si>
  <si>
    <t>75</t>
  </si>
  <si>
    <t>6280001/R</t>
  </si>
  <si>
    <t>bitumenová hydroizolace - typ dle PD</t>
  </si>
  <si>
    <t>995877405</t>
  </si>
  <si>
    <t>9,83*1,15</t>
  </si>
  <si>
    <t>76</t>
  </si>
  <si>
    <t>998711202</t>
  </si>
  <si>
    <t>Přesun hmot pro izolace proti vodě, vlhkosti a plynům stanovený procentní sazbou (%) z ceny vodorovná dopravní vzdálenost do 50 m v objektech výšky přes 6 do 12 m</t>
  </si>
  <si>
    <t>%</t>
  </si>
  <si>
    <t>1684417404</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</si>
  <si>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 </t>
  </si>
  <si>
    <t>713</t>
  </si>
  <si>
    <t>Izolace tepelné</t>
  </si>
  <si>
    <t>77</t>
  </si>
  <si>
    <t>713121111</t>
  </si>
  <si>
    <t>Montáž tepelné izolace podlah rohožemi, pásy, deskami, dílci, bloky (izolační materiál ve specifikaci) kladenými volně jednovrstvá</t>
  </si>
  <si>
    <t>1359809076</t>
  </si>
  <si>
    <t xml:space="preserve">Poznámka k souboru cen:_x000D_
1. Množství tepelné izolace podlah okrajovými pásky k ceně -1211 se určuje v m projektované délky obložení (bez přesahů) na obvodu podlahy. </t>
  </si>
  <si>
    <t>EPS 100 S tl.80mm</t>
  </si>
  <si>
    <t>78</t>
  </si>
  <si>
    <t>283723080</t>
  </si>
  <si>
    <t>deska z pěnového polystyrenu pro trvalé zatížení v tlaku (max. 2000 kg/m2) 1000 x 500 x 80 mm</t>
  </si>
  <si>
    <t>823133578</t>
  </si>
  <si>
    <t>P</t>
  </si>
  <si>
    <t>Poznámka k položce:
lambda=0,037 [W / m K]</t>
  </si>
  <si>
    <t>3,9*1,02</t>
  </si>
  <si>
    <t>79</t>
  </si>
  <si>
    <t>713191132</t>
  </si>
  <si>
    <t>Montáž tepelné izolace stavebních konstrukcí - doplňky a konstrukční součásti podlah, stropů vrchem nebo střech překrytím fólií separační z PE</t>
  </si>
  <si>
    <t>1701935732</t>
  </si>
  <si>
    <t>80</t>
  </si>
  <si>
    <t>283231500</t>
  </si>
  <si>
    <t>fólie separační PE bal. 100 m2</t>
  </si>
  <si>
    <t>-1678405327</t>
  </si>
  <si>
    <t>Poznámka k položce:
oddělení betonových nebo samonivelačních vyrovnávacích vrstev</t>
  </si>
  <si>
    <t>3,9*1,1</t>
  </si>
  <si>
    <t>81</t>
  </si>
  <si>
    <t>998713202</t>
  </si>
  <si>
    <t>Přesun hmot pro izolace tepelné stanovený procentní sazbou (%) z ceny vodorovná dopravní vzdálenost do 50 m v objektech výšky přes 6 do 12 m</t>
  </si>
  <si>
    <t>-608897208</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</si>
  <si>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-3181 pro přesun prováděný bez použití mechanizace, tj. za ztížených podmínek, lze použít pouze pro hmotnost materiálu, která se tímto způsobem skutečně přemísťuje. </t>
  </si>
  <si>
    <t>721</t>
  </si>
  <si>
    <t xml:space="preserve">Zdravotechnika </t>
  </si>
  <si>
    <t>82</t>
  </si>
  <si>
    <t>7200001/R</t>
  </si>
  <si>
    <t>Zdravotechnika - samostatný rozpočet</t>
  </si>
  <si>
    <t>-1762612907</t>
  </si>
  <si>
    <t>731</t>
  </si>
  <si>
    <t xml:space="preserve">Ústřední vytápění </t>
  </si>
  <si>
    <t>83</t>
  </si>
  <si>
    <t>7310001/R</t>
  </si>
  <si>
    <t>ÚT - samostatný rozpočet</t>
  </si>
  <si>
    <t>721223894</t>
  </si>
  <si>
    <t>740</t>
  </si>
  <si>
    <t>Elektromontáže</t>
  </si>
  <si>
    <t>84</t>
  </si>
  <si>
    <t>7400001/R</t>
  </si>
  <si>
    <t>Elektro - samostatný rozpočet</t>
  </si>
  <si>
    <t>1778616352</t>
  </si>
  <si>
    <t>751</t>
  </si>
  <si>
    <t>Vzduchotechnika</t>
  </si>
  <si>
    <t>85</t>
  </si>
  <si>
    <t>7510001/R</t>
  </si>
  <si>
    <t>Vzduchotechnika - montáž - samostatný rozpočet</t>
  </si>
  <si>
    <t>-147461111</t>
  </si>
  <si>
    <t>86</t>
  </si>
  <si>
    <t>6050001/R</t>
  </si>
  <si>
    <t>vzduchotechnika - dodávka - samostatný rozpočet</t>
  </si>
  <si>
    <t>1172910631</t>
  </si>
  <si>
    <t>763</t>
  </si>
  <si>
    <t>Konstrukce suché výstavby</t>
  </si>
  <si>
    <t>87</t>
  </si>
  <si>
    <t>763135101</t>
  </si>
  <si>
    <t>Montáž sádrokartonového podhledu kazetového demontovatelného, velikosti kazet 600x600 mm včetně zavěšené nosné konstrukce viditelné</t>
  </si>
  <si>
    <t>-2009812410</t>
  </si>
  <si>
    <t xml:space="preserve">Poznámka k souboru cen:_x000D_
1. V cenách montáže podhledu -5001 až -5201 jsou započteny náklady na montáž a dodávku nosné konstrukce. 2. V cenách nejsou započteny náklady na dodávku desek, kazet, lamel; jejich dodávka se oceňuje ve specifikaci. 3. Ostatní práce a konstrukce na sádrokartonových podhledech lze ocenit cenami 763 13-17. . . </t>
  </si>
  <si>
    <t>m.č.117,119,125,128</t>
  </si>
  <si>
    <t>12,7+6,8+20+3,6</t>
  </si>
  <si>
    <t>88</t>
  </si>
  <si>
    <t>5900001/R</t>
  </si>
  <si>
    <t>podhled kazetový 600 x 600 mm - typ dle PD</t>
  </si>
  <si>
    <t>1059686625</t>
  </si>
  <si>
    <t>43,1*1,05</t>
  </si>
  <si>
    <t>89</t>
  </si>
  <si>
    <t>998763201</t>
  </si>
  <si>
    <t>Přesun hmot pro dřevostavby stanovený procentní sazbou (%) z ceny vodorovná dopravní vzdálenost do 50 m v objektech výšky přes 6 do 12 m</t>
  </si>
  <si>
    <t>260300043</t>
  </si>
  <si>
    <t xml:space="preserve">Poznámka k souboru cen:_x000D_
1. Ceny pro přesun hmot stanovený z hmotnosti přesunovaného materiálu se použijí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-3181 pro přesun prováděný bez použití mechanizace, tj. za ztížených podmínek, lze použít pouze pro hmotnost materiálu, která se tímto způsobem skutečně přemísťuje. U přesunu stanoveného procentní sazbou se ztížení přesunu ocení individuálně. </t>
  </si>
  <si>
    <t>766</t>
  </si>
  <si>
    <t>Konstrukce truhlářské</t>
  </si>
  <si>
    <t>90</t>
  </si>
  <si>
    <t>7660001/R</t>
  </si>
  <si>
    <t xml:space="preserve">Montáž plastových výrobků s doplňky,včetně zednického osazení </t>
  </si>
  <si>
    <t>69751417</t>
  </si>
  <si>
    <t>včetně všech doplňků</t>
  </si>
  <si>
    <t>pro osazení plastových</t>
  </si>
  <si>
    <t>prvků (dveře,okna)</t>
  </si>
  <si>
    <t>včetně kotvení dle PD</t>
  </si>
  <si>
    <t>včetně přípravy pro vnitřní</t>
  </si>
  <si>
    <t>a venkovní parapet</t>
  </si>
  <si>
    <t>osazení vnitřního a</t>
  </si>
  <si>
    <t>venkovního parapetu</t>
  </si>
  <si>
    <t>výměra obsahuje</t>
  </si>
  <si>
    <t>velikosti otvorů</t>
  </si>
  <si>
    <t>ozn.01, 02, 06</t>
  </si>
  <si>
    <t>2,27*1,27</t>
  </si>
  <si>
    <t>ozn.10a - 10e</t>
  </si>
  <si>
    <t>1,71*2,46</t>
  </si>
  <si>
    <t>2*2,46</t>
  </si>
  <si>
    <t>1,71*2</t>
  </si>
  <si>
    <t>1,26*2,46</t>
  </si>
  <si>
    <t>(0,94+0,42)*1,58</t>
  </si>
  <si>
    <t>ozn.Ú1</t>
  </si>
  <si>
    <t>1,26*2,18</t>
  </si>
  <si>
    <t>ozn.18</t>
  </si>
  <si>
    <t>1,5*1,37</t>
  </si>
  <si>
    <t>6111001/R</t>
  </si>
  <si>
    <t>plastové okno ozn. 01 vel. otvoru 2250 x 1580</t>
  </si>
  <si>
    <t>71458155</t>
  </si>
  <si>
    <t>U = 1,2 W/m2K</t>
  </si>
  <si>
    <t>včetně těchto prvků</t>
  </si>
  <si>
    <t>- vnitřní parapet</t>
  </si>
  <si>
    <t>- venkovní parapet</t>
  </si>
  <si>
    <t>- vnitřní horizontální</t>
  </si>
  <si>
    <t xml:space="preserve">  Al žaluzie bílé</t>
  </si>
  <si>
    <t>dle PD</t>
  </si>
  <si>
    <t>92</t>
  </si>
  <si>
    <t>6111002/R</t>
  </si>
  <si>
    <t>plastové okno ozn. 02 vel. otvoru 2350 x 1430</t>
  </si>
  <si>
    <t>-1129011886</t>
  </si>
  <si>
    <t>93</t>
  </si>
  <si>
    <t>6111006/R</t>
  </si>
  <si>
    <t>plastové okno ozn. 06 vel. otvoru 2270 x 1270</t>
  </si>
  <si>
    <t>455095790</t>
  </si>
  <si>
    <t>6111010/R</t>
  </si>
  <si>
    <t>vně 5-i dílná sestava - díl ozn. 10a vel. 1710 x 2460</t>
  </si>
  <si>
    <t>2045570405</t>
  </si>
  <si>
    <t>stěna s dveřmi</t>
  </si>
  <si>
    <t>vel.dveří cca 1100 x 2100</t>
  </si>
  <si>
    <t>U = 1,7 W/m2K</t>
  </si>
  <si>
    <t>bezpečnostní dvojsklo</t>
  </si>
  <si>
    <t>včetně kování dle PD</t>
  </si>
  <si>
    <t>(panika,...)</t>
  </si>
  <si>
    <t>dle PD (2x vodorovné</t>
  </si>
  <si>
    <t>madlo,...)</t>
  </si>
  <si>
    <t>6111011/R</t>
  </si>
  <si>
    <t>vně 5-i dílná sestava - díl ozn. 10b vel. 2000 x 2460</t>
  </si>
  <si>
    <t>-1661253485</t>
  </si>
  <si>
    <t xml:space="preserve">stěna </t>
  </si>
  <si>
    <t>6111012/R</t>
  </si>
  <si>
    <t>vně 5-i dílná sestava - díl ozn. 10c vel. 1710 x 2000</t>
  </si>
  <si>
    <t>-1940157770</t>
  </si>
  <si>
    <t>střecha prosklená</t>
  </si>
  <si>
    <t>97</t>
  </si>
  <si>
    <t>6111013/R</t>
  </si>
  <si>
    <t>vně 5-i dílná sestava - díl ozn. 10d vel. 1260 x 2460</t>
  </si>
  <si>
    <t>-2087368399</t>
  </si>
  <si>
    <t>dveře s nadsvětlíkem</t>
  </si>
  <si>
    <t>bezpečnostní jednosklo</t>
  </si>
  <si>
    <t>madlo,samozavírač,...)</t>
  </si>
  <si>
    <t>98</t>
  </si>
  <si>
    <t>6111014/R</t>
  </si>
  <si>
    <t>vně 5-i dílná sestava - díl ozn. 10e vel. 420+970 x 1580</t>
  </si>
  <si>
    <t>493742923</t>
  </si>
  <si>
    <t>okno rohové s rohovým</t>
  </si>
  <si>
    <t>sloupkem - 1 křídlo</t>
  </si>
  <si>
    <t>otvíravé a výklopné,</t>
  </si>
  <si>
    <t>1 křídlo pevné</t>
  </si>
  <si>
    <t>zasklení dle PD</t>
  </si>
  <si>
    <t>včetně vniřního a</t>
  </si>
  <si>
    <t xml:space="preserve">dle PD </t>
  </si>
  <si>
    <t>6111015/R</t>
  </si>
  <si>
    <t>vně plast dveře + zárubeň ozn. Ú1 vel. otvoru 1260 x 2180</t>
  </si>
  <si>
    <t>-348097325</t>
  </si>
  <si>
    <t>6111016/R</t>
  </si>
  <si>
    <t>vni plastové okno  ozn. 18 vel. otvoru 1500 x 1370</t>
  </si>
  <si>
    <t>-1492448746</t>
  </si>
  <si>
    <t>neotvíravé</t>
  </si>
  <si>
    <t>101</t>
  </si>
  <si>
    <t>766660001</t>
  </si>
  <si>
    <t>Montáž dveřních křídel dřevěných nebo plastových otevíravých do ocelové zárubně povrchově upravených jednokřídlových, šířky do 800 mm</t>
  </si>
  <si>
    <t>937352798</t>
  </si>
  <si>
    <t xml:space="preserve">Poznámka k souboru cen:_x000D_
1. Cenami -0021 až -0031, -0161 až -0163, -0181 až -0183, se oceňují dveře s protipožární odolností do 30 min. 2. V cenách -0201 až -0272 je započtena i montáž okopného plechu, stavěče křídel a držadel kyvných dveří. 3. V cenách -0311 až -0324 jsou započtené i náklady na osazení kování, vodícího trnu, dorazů, seřízení pojezdů a následné vyrovnání a seřízení dveřních křídel. 4. V cenách -0351 až -0358 jsou započtené i náklady na osazení kování, vodícího trnu, dorazů, seřízení pojezdů na stěnu a následné vyrovnání a seřízení dveřních křídel. 5. V ceně -0722 je započtena montáž zámku, zámkové vložky a osazení štítku s klikou 6. V cenách -0311 až -0324 nejsou započtené náklady na sestavení a osazení stavebního pouzdra, tyto náklady se oceňují cenami souboru cen 642 94-6 . . . Osazení stavebního pouzdra posuvných dveří do zděné příčky, katalogu 801-1 Budovy a haly - zděné a monolitické. </t>
  </si>
  <si>
    <t>102</t>
  </si>
  <si>
    <t>6114003/R</t>
  </si>
  <si>
    <t>dveře vni ozn.13 vel. 800/1970</t>
  </si>
  <si>
    <t>-1602207377</t>
  </si>
  <si>
    <t xml:space="preserve">plné,foliované CPL </t>
  </si>
  <si>
    <t xml:space="preserve">včetně kování </t>
  </si>
  <si>
    <t>včetně všech</t>
  </si>
  <si>
    <t>doplňků dle PD</t>
  </si>
  <si>
    <t>103</t>
  </si>
  <si>
    <t>6114004/R</t>
  </si>
  <si>
    <t>dveře vni ozn.14 vel. 700/1970</t>
  </si>
  <si>
    <t>-1845657856</t>
  </si>
  <si>
    <t>104</t>
  </si>
  <si>
    <t>6114005/R</t>
  </si>
  <si>
    <t>dveře vni ozn.15 vel. 600/1970</t>
  </si>
  <si>
    <t>-391958219</t>
  </si>
  <si>
    <t>105</t>
  </si>
  <si>
    <t>766660002</t>
  </si>
  <si>
    <t>Montáž dveřních křídel dřevěných nebo plastových otevíravých do ocelové zárubně povrchově upravených jednokřídlových, šířky přes 800 mm</t>
  </si>
  <si>
    <t>-1439470394</t>
  </si>
  <si>
    <t>106</t>
  </si>
  <si>
    <t>6114008/R</t>
  </si>
  <si>
    <t>dveře vni ozn.Ú2 vel. 1100/1970</t>
  </si>
  <si>
    <t>253559107</t>
  </si>
  <si>
    <t>2/3 prosklené</t>
  </si>
  <si>
    <t xml:space="preserve">foliované CPL </t>
  </si>
  <si>
    <t>107</t>
  </si>
  <si>
    <t>998766202</t>
  </si>
  <si>
    <t>Přesun hmot pro konstrukce truhlářské stanovený procentní sazbou (%) z ceny vodorovná dopravní vzdálenost do 50 m v objektech výšky přes 6 do 12 m</t>
  </si>
  <si>
    <t>-1535412753</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</si>
  <si>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-6181 pro přesun prováděný bez použití mechanizace, tj. za ztížených podmínek, lze použít pouze pro hmotnost materiálu, která se tímto způsobem skutečně přemísťuje. </t>
  </si>
  <si>
    <t>767</t>
  </si>
  <si>
    <t>Konstrukce zámečnické</t>
  </si>
  <si>
    <t>108</t>
  </si>
  <si>
    <t>7670012/R</t>
  </si>
  <si>
    <t>Zábradlí venkovní ocelové ozn. Z/2 - komplet</t>
  </si>
  <si>
    <t>kg</t>
  </si>
  <si>
    <t>188789571</t>
  </si>
  <si>
    <t>dodávka,montáž,</t>
  </si>
  <si>
    <t>kotvení dle PD</t>
  </si>
  <si>
    <t>(12 chemických</t>
  </si>
  <si>
    <t>kotev)</t>
  </si>
  <si>
    <t>včetně konečné</t>
  </si>
  <si>
    <t>povrchové úpravy -</t>
  </si>
  <si>
    <t>- nátěr dle PD</t>
  </si>
  <si>
    <t>32,3+11,4+16+23,3</t>
  </si>
  <si>
    <t>109</t>
  </si>
  <si>
    <t>7670013/R</t>
  </si>
  <si>
    <t>Ocelové zinkované točité schodiště ozn. Z/3 - komplet</t>
  </si>
  <si>
    <t>-1850409391</t>
  </si>
  <si>
    <t>- žárový pozink</t>
  </si>
  <si>
    <t>247,9+126,6+92,9</t>
  </si>
  <si>
    <t>25,1+139,6+4,5</t>
  </si>
  <si>
    <t>430,7+63,1+27,3</t>
  </si>
  <si>
    <t>110</t>
  </si>
  <si>
    <t>7670014/R</t>
  </si>
  <si>
    <t>Stříška z kaleného lep. skla tl.12mm,vel. 1,3m x 1m, ozn. Z/4 - komplet</t>
  </si>
  <si>
    <t>-2017420546</t>
  </si>
  <si>
    <t>(např.lepené kotvy)</t>
  </si>
  <si>
    <t>- rám-nerez</t>
  </si>
  <si>
    <t>-táhla-nerez</t>
  </si>
  <si>
    <t>111</t>
  </si>
  <si>
    <t>998767202</t>
  </si>
  <si>
    <t>Přesun hmot pro zámečnické konstrukce stanovený procentní sazbou (%) z ceny vodorovná dopravní vzdálenost do 50 m v objektech výšky přes 6 do 12 m</t>
  </si>
  <si>
    <t>-1550992870</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</si>
  <si>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-7181 pro přesun prováděný bez použití mechanizace, tj. za ztížených podmínek, lze použít pouze pro hmotnost materiálu, která se tímto způsobem skutečně přemísťuje. </t>
  </si>
  <si>
    <t>771</t>
  </si>
  <si>
    <t>Podlahy z dlaždic</t>
  </si>
  <si>
    <t>112</t>
  </si>
  <si>
    <t>771274123</t>
  </si>
  <si>
    <t>Montáž obkladů schodišť z dlaždic keramických lepených flexibilním lepidlem stupnic protiskluzných nebo reliefovaných šířky přes 250 do 300 mm</t>
  </si>
  <si>
    <t>-450320104</t>
  </si>
  <si>
    <t xml:space="preserve">Poznámka k souboru cen:_x000D_
1. Montáž obkladů schodnic, schodišťových ramen a boků podest se oceňuje skladebně cenami příslušných obkladů stěn a cenami položky čís. 781 . . -9192 Příplatek k cenám za obklady v omezeném prostoru, katalogu 781 Obklady keramické – montáž části A01. </t>
  </si>
  <si>
    <t>vně přístavba schodiště</t>
  </si>
  <si>
    <t>(6+5)*1,5</t>
  </si>
  <si>
    <t>113</t>
  </si>
  <si>
    <t>771274232</t>
  </si>
  <si>
    <t>Montáž obkladů schodišť z dlaždic keramických lepených flexibilním lepidlem podstupnic hladkých výšky přes 150 do 200 mm</t>
  </si>
  <si>
    <t>-364174022</t>
  </si>
  <si>
    <t>114</t>
  </si>
  <si>
    <t>5970003/R</t>
  </si>
  <si>
    <t>venkovní keramická dlažba protiskluzová - typ dle PD</t>
  </si>
  <si>
    <t>-1359110689</t>
  </si>
  <si>
    <t>bezespárá</t>
  </si>
  <si>
    <t>16,5*0,5*1,1</t>
  </si>
  <si>
    <t>115</t>
  </si>
  <si>
    <t>771474113</t>
  </si>
  <si>
    <t>Montáž soklíků z dlaždic keramických lepených flexibilním lepidlem rovných výšky přes 90 do 120 mm</t>
  </si>
  <si>
    <t>-530876037</t>
  </si>
  <si>
    <t>(vel.600/600)</t>
  </si>
  <si>
    <t>m.č.125</t>
  </si>
  <si>
    <t>116</t>
  </si>
  <si>
    <t>5970004/R</t>
  </si>
  <si>
    <t>vnitřní keramický sokl - typ dle PD</t>
  </si>
  <si>
    <t>-391600791</t>
  </si>
  <si>
    <t>14*1,1</t>
  </si>
  <si>
    <t>117</t>
  </si>
  <si>
    <t>5970005/R</t>
  </si>
  <si>
    <t>venkovní keramický sokl - typ dle PD</t>
  </si>
  <si>
    <t>1066388888</t>
  </si>
  <si>
    <t>1*1,1</t>
  </si>
  <si>
    <t>118</t>
  </si>
  <si>
    <t>771474133</t>
  </si>
  <si>
    <t>Montáž soklíků z dlaždic keramických lepených flexibilním lepidlem schodišťových stupňovitých výšky přes 90 do 120 mm</t>
  </si>
  <si>
    <t>-614515921</t>
  </si>
  <si>
    <t>(6+5)*0,5</t>
  </si>
  <si>
    <t>119</t>
  </si>
  <si>
    <t>1069782950</t>
  </si>
  <si>
    <t>5,5*1,1</t>
  </si>
  <si>
    <t>120</t>
  </si>
  <si>
    <t>771574131</t>
  </si>
  <si>
    <t>Montáž podlah z dlaždic keramických lepených flexibilním lepidlem režných nebo glazovaných protiskluzných nebo reliefovaných do 50 ks/ m2</t>
  </si>
  <si>
    <t>842031902</t>
  </si>
  <si>
    <t>121</t>
  </si>
  <si>
    <t>5970001/R</t>
  </si>
  <si>
    <t>vnitřní keramická dlažba 600/600 protiskluzová - typ dle PD</t>
  </si>
  <si>
    <t>-1945437459</t>
  </si>
  <si>
    <t>23,6*1,1</t>
  </si>
  <si>
    <t>122</t>
  </si>
  <si>
    <t>-935088043</t>
  </si>
  <si>
    <t>5,13*1,1</t>
  </si>
  <si>
    <t>123</t>
  </si>
  <si>
    <t>7710001/R</t>
  </si>
  <si>
    <t>Příplatek za bezesparé kladení vnitřní dlažby + výplň spár + flexi lepidlo</t>
  </si>
  <si>
    <t>-434456072</t>
  </si>
  <si>
    <t>minimální spára mezi</t>
  </si>
  <si>
    <t xml:space="preserve">dlaždicemi budou </t>
  </si>
  <si>
    <t xml:space="preserve">vyplněny vodotěsným </t>
  </si>
  <si>
    <t>tmelem</t>
  </si>
  <si>
    <t>typ tmele a flexi</t>
  </si>
  <si>
    <t>lepidla dle PD</t>
  </si>
  <si>
    <t>vnitřní sokl</t>
  </si>
  <si>
    <t>14*0,1</t>
  </si>
  <si>
    <t>124</t>
  </si>
  <si>
    <t>7710002/R</t>
  </si>
  <si>
    <t>Příplatek za bezesparé kladení venkovní dlažby + výplň spár + flexi lepidlo</t>
  </si>
  <si>
    <t>1148094139</t>
  </si>
  <si>
    <t>stupně</t>
  </si>
  <si>
    <t>(6+5)*1,5*0,5</t>
  </si>
  <si>
    <t>venkovní sokl</t>
  </si>
  <si>
    <t>(1+5,5)*0,1</t>
  </si>
  <si>
    <t>125</t>
  </si>
  <si>
    <t>7710020/R</t>
  </si>
  <si>
    <t>Hydroizolační stěrka - keramická dlažba</t>
  </si>
  <si>
    <t>1298790765</t>
  </si>
  <si>
    <t>tloušťka dle PD</t>
  </si>
  <si>
    <t>včetně systémového</t>
  </si>
  <si>
    <t>řešení veškerých</t>
  </si>
  <si>
    <t>detailů</t>
  </si>
  <si>
    <t>+20% navíc na</t>
  </si>
  <si>
    <t xml:space="preserve">vytažení 0,2m </t>
  </si>
  <si>
    <t>na stěny</t>
  </si>
  <si>
    <t>126</t>
  </si>
  <si>
    <t>7710021/R</t>
  </si>
  <si>
    <t>Prahové lišty - komplet</t>
  </si>
  <si>
    <t>1308250283</t>
  </si>
  <si>
    <t>v místě kontaktu dvou</t>
  </si>
  <si>
    <t>různých materiálů</t>
  </si>
  <si>
    <t>(podlahy) osadit</t>
  </si>
  <si>
    <t>prahové lišty</t>
  </si>
  <si>
    <t>z ušlechtilého kovu</t>
  </si>
  <si>
    <t>platí pro celý objekt</t>
  </si>
  <si>
    <t>127</t>
  </si>
  <si>
    <t>998771202</t>
  </si>
  <si>
    <t>Přesun hmot pro podlahy z dlaždic stanovený procentní sazbou (%) z ceny vodorovná dopravní vzdálenost do 50 m v objektech výšky přes 6 do 12 m</t>
  </si>
  <si>
    <t>-15701796</t>
  </si>
  <si>
    <t>776</t>
  </si>
  <si>
    <t>Podlahy povlakové</t>
  </si>
  <si>
    <t>128</t>
  </si>
  <si>
    <t>7760001/R</t>
  </si>
  <si>
    <t>Čistící zona výška cca 10mm - komplet</t>
  </si>
  <si>
    <t>792629646</t>
  </si>
  <si>
    <t>z podkladního kaučuku</t>
  </si>
  <si>
    <t>a polyamidového povrchu</t>
  </si>
  <si>
    <t>129</t>
  </si>
  <si>
    <t>776411111</t>
  </si>
  <si>
    <t>Montáž soklíků lepením obvodových, výšky do 80 mm</t>
  </si>
  <si>
    <t>-1635292225</t>
  </si>
  <si>
    <t>23+19</t>
  </si>
  <si>
    <t>skladba P8</t>
  </si>
  <si>
    <t>m.č.117</t>
  </si>
  <si>
    <t>130</t>
  </si>
  <si>
    <t>2840001/R</t>
  </si>
  <si>
    <t>lišta soklová z linolea a laminátu - typ dle PD</t>
  </si>
  <si>
    <t>336403948</t>
  </si>
  <si>
    <t>(23+19)*1,02</t>
  </si>
  <si>
    <t>16*1,02</t>
  </si>
  <si>
    <t>131</t>
  </si>
  <si>
    <t>776221111</t>
  </si>
  <si>
    <t>Montáž podlahovin z PVC lepením standardním lepidlem z pásů standardních</t>
  </si>
  <si>
    <t>1828845411</t>
  </si>
  <si>
    <t>včetně dodávky</t>
  </si>
  <si>
    <t>12,7</t>
  </si>
  <si>
    <t>132</t>
  </si>
  <si>
    <t>2840002/R</t>
  </si>
  <si>
    <t>zátěžové podlahové linoleum - typ dle PD</t>
  </si>
  <si>
    <t>671616662</t>
  </si>
  <si>
    <t>tl. min. 2,5mm a tř.34</t>
  </si>
  <si>
    <t>84,7*1,1</t>
  </si>
  <si>
    <t>133</t>
  </si>
  <si>
    <t>776223112</t>
  </si>
  <si>
    <t>Montáž podlahovin z PVC spoj podlah svařováním za studena</t>
  </si>
  <si>
    <t>-1757474314</t>
  </si>
  <si>
    <t>odhad</t>
  </si>
  <si>
    <t>134</t>
  </si>
  <si>
    <t>998776202</t>
  </si>
  <si>
    <t>Přesun hmot pro podlahy povlakové stanovený procentní sazbou (%) z ceny vodorovná dopravní vzdálenost do 50 m v objektech výšky přes 6 do 12 m</t>
  </si>
  <si>
    <t>852677972</t>
  </si>
  <si>
    <t>777</t>
  </si>
  <si>
    <t>Podlahy lité</t>
  </si>
  <si>
    <t>135</t>
  </si>
  <si>
    <t>7770001/R</t>
  </si>
  <si>
    <t>Vyrovnávací stěrka tl.10mm</t>
  </si>
  <si>
    <t>-1498986225</t>
  </si>
  <si>
    <t>typ dle PD -</t>
  </si>
  <si>
    <t>- montáž,dodávka</t>
  </si>
  <si>
    <t>136</t>
  </si>
  <si>
    <t>998777202</t>
  </si>
  <si>
    <t>Přesun hmot pro podlahy lité stanovený procentní sazbou (%) z ceny vodorovná dopravní vzdálenost do 50 m v objektech výšky přes 6 do 12 m</t>
  </si>
  <si>
    <t>-397505628</t>
  </si>
  <si>
    <t>781</t>
  </si>
  <si>
    <t>Dokončovací práce - obklady</t>
  </si>
  <si>
    <t>137</t>
  </si>
  <si>
    <t>781474113</t>
  </si>
  <si>
    <t>Montáž obkladů vnitřních stěn z dlaždic keramických lepených flexibilním lepidlem režných nebo glazovaných hladkých přes 12 do 19 ks/m2</t>
  </si>
  <si>
    <t>1897458418</t>
  </si>
  <si>
    <t>138</t>
  </si>
  <si>
    <t>5970011/R</t>
  </si>
  <si>
    <t>obklad keramický - typ dle PD</t>
  </si>
  <si>
    <t>601811676</t>
  </si>
  <si>
    <t>7*1,04</t>
  </si>
  <si>
    <t>139</t>
  </si>
  <si>
    <t>781495111</t>
  </si>
  <si>
    <t>Ostatní prvky ostatní práce penetrace podkladu</t>
  </si>
  <si>
    <t>128271453</t>
  </si>
  <si>
    <t xml:space="preserve">Poznámka k souboru cen:_x000D_
1. Množství měrných jednotek u ceny -5185 se stanoví podle počtu řezaných obkladaček, nezávisle na jejich velikosti. 2. Položkou -5185 lze ocenit provádění více řezů na jednom kusu obkladu. </t>
  </si>
  <si>
    <t>140</t>
  </si>
  <si>
    <t>7810001/R</t>
  </si>
  <si>
    <t>Příplatek za rohové lišty,silikonování,kvalitnější tmel a spárování</t>
  </si>
  <si>
    <t>520915668</t>
  </si>
  <si>
    <t>141</t>
  </si>
  <si>
    <t>998781202</t>
  </si>
  <si>
    <t>Přesun hmot pro obklady keramické stanovený procentní sazbou (%) z ceny vodorovná dopravní vzdálenost do 50 m v objektech výšky přes 6 do 12 m</t>
  </si>
  <si>
    <t>2114677695</t>
  </si>
  <si>
    <t>782</t>
  </si>
  <si>
    <t>Dokončovací práce - obklady z kamene</t>
  </si>
  <si>
    <t>142</t>
  </si>
  <si>
    <t>782111111</t>
  </si>
  <si>
    <t>Montáž obkladů stěn z měkkých kamenů kladených do malty z nejvýše dvou rozdílných druhů pravoúhlých desek ve skladbě se pravidelně opakujících tl. do 25 mm</t>
  </si>
  <si>
    <t>-66098519</t>
  </si>
  <si>
    <t>obklad stěn</t>
  </si>
  <si>
    <t>vně schodiště</t>
  </si>
  <si>
    <t>spočítano SW</t>
  </si>
  <si>
    <t>4,2+0,5+1,6</t>
  </si>
  <si>
    <t>143</t>
  </si>
  <si>
    <t>5830001/R</t>
  </si>
  <si>
    <t>deska obkladová z kamene tl 2cm - typ dle PD</t>
  </si>
  <si>
    <t>-359328277</t>
  </si>
  <si>
    <t>6,3*1,05</t>
  </si>
  <si>
    <t>144</t>
  </si>
  <si>
    <t>998782202</t>
  </si>
  <si>
    <t>Přesun hmot pro obklady kamenné stanovený procentní sazbou (%) z ceny vodorovná dopravní vzdálenost do 50 m v objektech výšky přes 6 do 12 m</t>
  </si>
  <si>
    <t>-1205311517</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</si>
  <si>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-2181 pro přesun prováděný bez použití mechanizace, tj. za ztížených podmínek, lze použít pouze pro hmotnost materiálu, která se tímto způsobem skutečně přemísťuje. </t>
  </si>
  <si>
    <t>783</t>
  </si>
  <si>
    <t>Dokončovací práce - nátěry</t>
  </si>
  <si>
    <t>145</t>
  </si>
  <si>
    <t>7830001/R</t>
  </si>
  <si>
    <t>Nátěry syntetické kovových doplňkových konstrukcí barva standardní dvojnásobné a 1x email</t>
  </si>
  <si>
    <t>-1223456693</t>
  </si>
  <si>
    <t>průměrná hloubka</t>
  </si>
  <si>
    <t>zárubně 20cm</t>
  </si>
  <si>
    <t>(2*1,97+0,8)*(0,2+2*0,05)</t>
  </si>
  <si>
    <t>(2*1,97+0,7)*(0,2+2*0,05)</t>
  </si>
  <si>
    <t>(2*1,97+0,6)*(0,2+2*0,05)</t>
  </si>
  <si>
    <t>(2*1,97+1,1)*(0,2+2*0,05)</t>
  </si>
  <si>
    <t>784</t>
  </si>
  <si>
    <t>Dokončovací práce - malby a tapety</t>
  </si>
  <si>
    <t>146</t>
  </si>
  <si>
    <t>7840001/R</t>
  </si>
  <si>
    <t>Dvojnásobná interiérová malby bílá,včetně penetrace</t>
  </si>
  <si>
    <t>1558385540</t>
  </si>
  <si>
    <t>typ barvy dle PD</t>
  </si>
  <si>
    <t>včetně zakrývání ploch</t>
  </si>
  <si>
    <t>a lepení lepících pásků</t>
  </si>
  <si>
    <t>stropy</t>
  </si>
  <si>
    <t>1.NP-dotčené prostory</t>
  </si>
  <si>
    <t>125-13,57</t>
  </si>
  <si>
    <t>147</t>
  </si>
  <si>
    <t>7840002/R</t>
  </si>
  <si>
    <t>Dvojnásobná interiérová malby barevná,včetně penetrace</t>
  </si>
  <si>
    <t>-1502175578</t>
  </si>
  <si>
    <t>stěny</t>
  </si>
  <si>
    <t>340-60,588</t>
  </si>
  <si>
    <t>2.NP-dotčené prostory</t>
  </si>
  <si>
    <t>250-166,32-7,54</t>
  </si>
  <si>
    <t>VRN</t>
  </si>
  <si>
    <t>Vedlejší rozpočtové náklady</t>
  </si>
  <si>
    <t>VRN1</t>
  </si>
  <si>
    <t>148</t>
  </si>
  <si>
    <t>0000001/R</t>
  </si>
  <si>
    <t xml:space="preserve">Zařízení staveniště </t>
  </si>
  <si>
    <t>512</t>
  </si>
  <si>
    <t>-922843504</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</si>
  <si>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</si>
  <si>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</si>
  <si>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</si>
  <si>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</si>
  <si>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</si>
  <si>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rPr>
        <sz val="8"/>
        <rFont val="Trebuchet MS"/>
        <charset val="238"/>
      </rP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</si>
  <si>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</si>
  <si>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rPr>
        <sz val="8"/>
        <rFont val="Trebuchet MS"/>
        <charset val="238"/>
      </rP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</si>
  <si>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</si>
  <si>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</si>
  <si>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</si>
  <si>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</si>
  <si>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</si>
  <si>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</si>
  <si>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</si>
  <si>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VON</t>
  </si>
  <si>
    <t>Vedlejší a ostatní náklady</t>
  </si>
  <si>
    <t>OST</t>
  </si>
  <si>
    <t>Ostatní</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</si>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</sst>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numFmt numFmtId="165" formatCode="dd\.mm\.yyyy"/>
    <numFmt numFmtId="166" formatCode="#,##0.00000"/>
    <numFmt numFmtId="167" formatCode="#,##0.000"/>
  </numFmts>
  <fonts count="53">
    <font>
      <sz val="8"/>
      <name val="Trebuchet MS"/>
      <family val="2"/>
    </font>
    <font>
      <sz val="8"/>
      <color rgb="FF969696"/>
      <name val="Trebuchet MS"/>
    </font>
    <font>
      <sz val="9"/>
      <name val="Trebuchet MS"/>
    </font>
    <font>
      <b/>
      <sz val="12"/>
      <name val="Trebuchet MS"/>
    </font>
    <font>
      <sz val="11"/>
      <name val="Trebuchet MS"/>
    </font>
    <font>
      <sz val="10"/>
      <name val="Trebuchet MS"/>
    </font>
    <font>
      <sz val="12"/>
      <color rgb="FF003366"/>
      <name val="Trebuchet MS"/>
    </font>
    <font>
      <sz val="10"/>
      <color rgb="FF003366"/>
      <name val="Trebuchet MS"/>
    </font>
    <font>
      <sz val="8"/>
      <color rgb="FF003366"/>
      <name val="Trebuchet MS"/>
    </font>
    <font>
      <sz val="8"/>
      <color rgb="FF800080"/>
      <name val="Trebuchet MS"/>
    </font>
    <font>
      <sz val="8"/>
      <color rgb="FF505050"/>
      <name val="Trebuchet MS"/>
    </font>
    <font>
      <sz val="8"/>
      <color rgb="FFFF0000"/>
      <name val="Trebuchet MS"/>
    </font>
    <font>
      <sz val="8"/>
      <color rgb="FF0000A8"/>
      <name val="Trebuchet MS"/>
    </font>
    <font>
      <sz val="8"/>
      <name val="Trebuchet MS"/>
      <charset val="238"/>
    </font>
    <font>
      <sz val="8"/>
      <color rgb="FFFAE682"/>
      <name val="Trebuchet MS"/>
    </font>
    <font>
      <sz val="10"/>
      <color rgb="FF960000"/>
      <name val="Trebuchet MS"/>
    </font>
    <font>
      <u/>
      <sz val="10"/>
      <color theme="10"/>
      <name val="Trebuchet MS"/>
    </font>
    <font>
      <b/>
      <sz val="16"/>
      <name val="Trebuchet MS"/>
    </font>
    <font>
      <sz val="8"/>
      <color rgb="FF3366FF"/>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b/>
      <sz val="11"/>
      <color rgb="FF003366"/>
      <name val="Trebuchet MS"/>
    </font>
    <font>
      <sz val="11"/>
      <color rgb="FF003366"/>
      <name val="Trebuchet MS"/>
    </font>
    <font>
      <b/>
      <sz val="11"/>
      <name val="Trebuchet MS"/>
    </font>
    <font>
      <sz val="11"/>
      <color rgb="FF969696"/>
      <name val="Trebuchet MS"/>
    </font>
    <font>
      <sz val="18"/>
      <color theme="10"/>
      <name val="Wingdings 2"/>
    </font>
    <font>
      <b/>
      <sz val="10"/>
      <color rgb="FF003366"/>
      <name val="Trebuchet MS"/>
    </font>
    <font>
      <sz val="10"/>
      <color rgb="FF969696"/>
      <name val="Trebuchet MS"/>
    </font>
    <font>
      <sz val="10"/>
      <color theme="10"/>
      <name val="Trebuchet MS"/>
    </font>
    <font>
      <b/>
      <sz val="12"/>
      <color rgb="FF800000"/>
      <name val="Trebuchet MS"/>
    </font>
    <font>
      <sz val="9"/>
      <color rgb="FF000000"/>
      <name val="Trebuchet MS"/>
    </font>
    <font>
      <sz val="8"/>
      <color rgb="FF960000"/>
      <name val="Trebuchet MS"/>
    </font>
    <font>
      <b/>
      <sz val="8"/>
      <name val="Trebuchet MS"/>
    </font>
    <font>
      <sz val="7"/>
      <color rgb="FF969696"/>
      <name val="Trebuchet MS"/>
    </font>
    <font>
      <i/>
      <sz val="7"/>
      <color rgb="FF969696"/>
      <name val="Trebuchet MS"/>
    </font>
    <font>
      <sz val="8"/>
      <color rgb="FF800080"/>
      <name val="Trebuchet MS"/>
    </font>
    <font>
      <sz val="8"/>
      <color rgb="FFFF0000"/>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none"/>
    </fill>
    <fill>
      <patternFill patternType="solid">
        <fgColor rgb="FFFAE682"/>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1" fillId="0" borderId="0" applyNumberFormat="0" applyFill="0" applyBorder="0" applyAlignment="0" applyProtection="0"/>
  </cellStyleXfs>
  <cellXfs count="419">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Font="1"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pplyProtection="1">
      <alignment horizontal="center" vertical="center"/>
      <protection locked="0"/>
    </xf>
    <xf numFmtId="0" fontId="14" fillId="3" borderId="0" xfId="0" applyFont="1" applyFill="1" applyAlignment="1" applyProtection="1">
      <alignment horizontal="left" vertical="center"/>
    </xf>
    <xf numFmtId="0" fontId="5" fillId="3" borderId="0" xfId="0" applyFont="1" applyFill="1" applyAlignment="1" applyProtection="1">
      <alignment vertical="center"/>
    </xf>
    <xf numFmtId="0" fontId="15" fillId="3" borderId="0" xfId="0" applyFont="1" applyFill="1" applyAlignment="1" applyProtection="1">
      <alignment horizontal="left" vertical="center"/>
    </xf>
    <xf numFmtId="0" fontId="16" fillId="3" borderId="0" xfId="1" applyFont="1" applyFill="1" applyAlignment="1" applyProtection="1">
      <alignment vertical="center"/>
    </xf>
    <xf numFmtId="0" fontId="51" fillId="3" borderId="0" xfId="1" applyFill="1"/>
    <xf numFmtId="0" fontId="0" fillId="3" borderId="0" xfId="0" applyFill="1"/>
    <xf numFmtId="0" fontId="14" fillId="3" borderId="0" xfId="0" applyFont="1" applyFill="1" applyAlignment="1">
      <alignment horizontal="left" vertical="center"/>
    </xf>
    <xf numFmtId="0" fontId="14"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0" xfId="0" applyBorder="1" applyProtection="1"/>
    <xf numFmtId="0" fontId="17" fillId="0" borderId="0" xfId="0" applyFont="1" applyBorder="1" applyAlignment="1" applyProtection="1">
      <alignment horizontal="left" vertical="center"/>
    </xf>
    <xf numFmtId="0" fontId="0" fillId="0" borderId="6" xfId="0" applyBorder="1" applyProtection="1"/>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Border="1" applyAlignment="1" applyProtection="1">
      <alignment horizontal="left" vertical="top"/>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top"/>
    </xf>
    <xf numFmtId="0" fontId="20" fillId="0" borderId="0" xfId="0" applyFont="1" applyBorder="1" applyAlignment="1" applyProtection="1">
      <alignment horizontal="left" vertical="center"/>
    </xf>
    <xf numFmtId="0" fontId="2" fillId="4" borderId="0" xfId="0" applyFont="1" applyFill="1" applyBorder="1" applyAlignment="1" applyProtection="1">
      <alignment horizontal="left" vertical="center"/>
      <protection locked="0"/>
    </xf>
    <xf numFmtId="49" fontId="2" fillId="4" borderId="0" xfId="0" applyNumberFormat="1" applyFont="1" applyFill="1" applyBorder="1" applyAlignment="1" applyProtection="1">
      <alignment horizontal="left" vertical="center"/>
      <protection locked="0"/>
    </xf>
    <xf numFmtId="0" fontId="0" fillId="0" borderId="7" xfId="0" applyBorder="1" applyProtection="1"/>
    <xf numFmtId="0" fontId="0" fillId="0" borderId="5" xfId="0" applyFont="1" applyBorder="1" applyAlignment="1" applyProtection="1">
      <alignment vertical="center"/>
    </xf>
    <xf numFmtId="0" fontId="0" fillId="0" borderId="0" xfId="0" applyFont="1" applyBorder="1" applyAlignment="1" applyProtection="1">
      <alignment vertical="center"/>
    </xf>
    <xf numFmtId="0" fontId="22" fillId="0" borderId="8" xfId="0" applyFont="1" applyBorder="1" applyAlignment="1" applyProtection="1">
      <alignment horizontal="left" vertical="center"/>
    </xf>
    <xf numFmtId="0" fontId="0" fillId="0" borderId="8" xfId="0" applyFont="1" applyBorder="1" applyAlignment="1" applyProtection="1">
      <alignment vertical="center"/>
    </xf>
    <xf numFmtId="0" fontId="0" fillId="0" borderId="6" xfId="0" applyFont="1" applyBorder="1" applyAlignment="1" applyProtection="1">
      <alignment vertical="center"/>
    </xf>
    <xf numFmtId="0" fontId="1" fillId="0" borderId="0" xfId="0" applyFont="1" applyBorder="1" applyAlignment="1" applyProtection="1">
      <alignment horizontal="right" vertical="center"/>
    </xf>
    <xf numFmtId="0" fontId="1" fillId="0" borderId="5" xfId="0" applyFont="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left" vertical="center"/>
    </xf>
    <xf numFmtId="0" fontId="1" fillId="0" borderId="6" xfId="0" applyFont="1" applyBorder="1" applyAlignment="1" applyProtection="1">
      <alignment vertical="center"/>
    </xf>
    <xf numFmtId="0" fontId="0" fillId="5" borderId="0" xfId="0" applyFont="1" applyFill="1" applyBorder="1" applyAlignment="1" applyProtection="1">
      <alignment vertical="center"/>
    </xf>
    <xf numFmtId="0" fontId="3" fillId="5" borderId="9" xfId="0" applyFont="1" applyFill="1" applyBorder="1" applyAlignment="1" applyProtection="1">
      <alignment horizontal="left" vertical="center"/>
    </xf>
    <xf numFmtId="0" fontId="0" fillId="5" borderId="10" xfId="0" applyFont="1" applyFill="1" applyBorder="1" applyAlignment="1" applyProtection="1">
      <alignment vertical="center"/>
    </xf>
    <xf numFmtId="0" fontId="3" fillId="5" borderId="10" xfId="0" applyFont="1" applyFill="1" applyBorder="1" applyAlignment="1" applyProtection="1">
      <alignment horizontal="center" vertical="center"/>
    </xf>
    <xf numFmtId="0" fontId="0" fillId="5" borderId="6" xfId="0" applyFont="1" applyFill="1" applyBorder="1" applyAlignment="1" applyProtection="1">
      <alignment vertical="center"/>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0" fillId="0" borderId="5" xfId="0" applyFont="1" applyBorder="1" applyAlignment="1">
      <alignment vertical="center"/>
    </xf>
    <xf numFmtId="0" fontId="17" fillId="0" borderId="0" xfId="0" applyFont="1" applyAlignment="1" applyProtection="1">
      <alignment horizontal="left" vertical="center"/>
    </xf>
    <xf numFmtId="0" fontId="0" fillId="0" borderId="0" xfId="0" applyFont="1" applyAlignment="1" applyProtection="1">
      <alignment vertical="center"/>
    </xf>
    <xf numFmtId="0" fontId="2" fillId="0" borderId="5" xfId="0" applyFont="1" applyBorder="1" applyAlignment="1" applyProtection="1">
      <alignment vertical="center"/>
    </xf>
    <xf numFmtId="0" fontId="20" fillId="0" borderId="0" xfId="0" applyFont="1" applyAlignment="1" applyProtection="1">
      <alignment horizontal="left" vertical="center"/>
    </xf>
    <xf numFmtId="0" fontId="2" fillId="0" borderId="0" xfId="0" applyFont="1" applyAlignment="1" applyProtection="1">
      <alignment vertical="center"/>
    </xf>
    <xf numFmtId="0" fontId="2" fillId="0" borderId="5" xfId="0" applyFont="1" applyBorder="1" applyAlignment="1">
      <alignment vertical="center"/>
    </xf>
    <xf numFmtId="0" fontId="3" fillId="0" borderId="5"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5" xfId="0" applyFont="1" applyBorder="1" applyAlignment="1">
      <alignment vertical="center"/>
    </xf>
    <xf numFmtId="0" fontId="23"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0" xfId="0" applyFont="1" applyBorder="1" applyAlignment="1">
      <alignment vertical="center"/>
    </xf>
    <xf numFmtId="0" fontId="0" fillId="0" borderId="19" xfId="0" applyFont="1" applyBorder="1" applyAlignment="1">
      <alignment vertical="center"/>
    </xf>
    <xf numFmtId="0" fontId="0" fillId="0" borderId="19" xfId="0" applyFont="1" applyBorder="1" applyAlignment="1" applyProtection="1">
      <alignment vertical="center"/>
    </xf>
    <xf numFmtId="0" fontId="0" fillId="6" borderId="10" xfId="0" applyFont="1" applyFill="1" applyBorder="1" applyAlignment="1" applyProtection="1">
      <alignment vertical="center"/>
    </xf>
    <xf numFmtId="0" fontId="2" fillId="6" borderId="11" xfId="0" applyFont="1" applyFill="1" applyBorder="1" applyAlignment="1" applyProtection="1">
      <alignment horizontal="center" vertical="center"/>
    </xf>
    <xf numFmtId="0" fontId="20" fillId="0" borderId="20" xfId="0" applyFont="1" applyBorder="1" applyAlignment="1" applyProtection="1">
      <alignment horizontal="center" vertical="center" wrapText="1"/>
    </xf>
    <xf numFmtId="0" fontId="20" fillId="0" borderId="21" xfId="0" applyFont="1" applyBorder="1" applyAlignment="1" applyProtection="1">
      <alignment horizontal="center" vertical="center" wrapText="1"/>
    </xf>
    <xf numFmtId="0" fontId="20" fillId="0" borderId="22" xfId="0" applyFont="1" applyBorder="1" applyAlignment="1" applyProtection="1">
      <alignment horizontal="center" vertical="center" wrapText="1"/>
    </xf>
    <xf numFmtId="0" fontId="0" fillId="0" borderId="15" xfId="0" applyFont="1" applyBorder="1" applyAlignment="1" applyProtection="1">
      <alignment vertical="center"/>
    </xf>
    <xf numFmtId="0" fontId="0" fillId="0" borderId="16" xfId="0" applyFont="1" applyBorder="1" applyAlignment="1" applyProtection="1">
      <alignment vertical="center"/>
    </xf>
    <xf numFmtId="0" fontId="0" fillId="0" borderId="17" xfId="0" applyFont="1" applyBorder="1" applyAlignment="1" applyProtection="1">
      <alignment vertical="center"/>
    </xf>
    <xf numFmtId="0" fontId="25" fillId="0" borderId="0" xfId="0" applyFont="1" applyAlignment="1" applyProtection="1">
      <alignment horizontal="left" vertical="center"/>
    </xf>
    <xf numFmtId="0" fontId="25" fillId="0" borderId="0" xfId="0" applyFont="1" applyAlignment="1" applyProtection="1">
      <alignment vertical="center"/>
    </xf>
    <xf numFmtId="0" fontId="3" fillId="0" borderId="0" xfId="0" applyFont="1" applyAlignment="1" applyProtection="1">
      <alignment horizontal="center" vertical="center"/>
    </xf>
    <xf numFmtId="4" fontId="24" fillId="0" borderId="18" xfId="0" applyNumberFormat="1" applyFont="1" applyBorder="1" applyAlignment="1" applyProtection="1">
      <alignment vertical="center"/>
    </xf>
    <xf numFmtId="4" fontId="24" fillId="0" borderId="0" xfId="0" applyNumberFormat="1" applyFont="1" applyBorder="1" applyAlignment="1" applyProtection="1">
      <alignment vertical="center"/>
    </xf>
    <xf numFmtId="166" fontId="24" fillId="0" borderId="0" xfId="0" applyNumberFormat="1" applyFont="1" applyBorder="1" applyAlignment="1" applyProtection="1">
      <alignment vertical="center"/>
    </xf>
    <xf numFmtId="4" fontId="24" fillId="0" borderId="19" xfId="0" applyNumberFormat="1" applyFont="1" applyBorder="1" applyAlignment="1" applyProtection="1">
      <alignment vertical="center"/>
    </xf>
    <xf numFmtId="0" fontId="3" fillId="0" borderId="0" xfId="0" applyFont="1" applyAlignment="1">
      <alignment horizontal="left" vertical="center"/>
    </xf>
    <xf numFmtId="0" fontId="26" fillId="0" borderId="0" xfId="0" applyFont="1" applyAlignment="1">
      <alignment horizontal="left" vertical="center"/>
    </xf>
    <xf numFmtId="0" fontId="4" fillId="0" borderId="5"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horizontal="center" vertical="center"/>
    </xf>
    <xf numFmtId="0" fontId="4" fillId="0" borderId="5" xfId="0" applyFont="1" applyBorder="1" applyAlignment="1">
      <alignment vertical="center"/>
    </xf>
    <xf numFmtId="4" fontId="30" fillId="0" borderId="18" xfId="0" applyNumberFormat="1" applyFont="1" applyBorder="1" applyAlignment="1" applyProtection="1">
      <alignment vertical="center"/>
    </xf>
    <xf numFmtId="4" fontId="30" fillId="0" borderId="0" xfId="0" applyNumberFormat="1" applyFont="1" applyBorder="1" applyAlignment="1" applyProtection="1">
      <alignment vertical="center"/>
    </xf>
    <xf numFmtId="166" fontId="30" fillId="0" borderId="0" xfId="0" applyNumberFormat="1" applyFont="1" applyBorder="1" applyAlignment="1" applyProtection="1">
      <alignment vertical="center"/>
    </xf>
    <xf numFmtId="4" fontId="30" fillId="0" borderId="19" xfId="0" applyNumberFormat="1" applyFont="1" applyBorder="1" applyAlignment="1" applyProtection="1">
      <alignment vertical="center"/>
    </xf>
    <xf numFmtId="0" fontId="4" fillId="0" borderId="0" xfId="0" applyFont="1" applyAlignment="1">
      <alignment horizontal="left" vertical="center"/>
    </xf>
    <xf numFmtId="0" fontId="31" fillId="0" borderId="0" xfId="1" applyFont="1" applyAlignment="1">
      <alignment horizontal="center" vertical="center"/>
    </xf>
    <xf numFmtId="0" fontId="5" fillId="0" borderId="5" xfId="0" applyFont="1" applyBorder="1" applyAlignment="1" applyProtection="1">
      <alignment vertical="center"/>
    </xf>
    <xf numFmtId="0" fontId="7" fillId="0" borderId="0" xfId="0" applyFont="1" applyAlignment="1" applyProtection="1">
      <alignment vertical="center"/>
    </xf>
    <xf numFmtId="0" fontId="5" fillId="0" borderId="0" xfId="0" applyFont="1" applyAlignment="1" applyProtection="1">
      <alignment horizontal="center" vertical="center"/>
    </xf>
    <xf numFmtId="0" fontId="5" fillId="0" borderId="5" xfId="0" applyFont="1" applyBorder="1" applyAlignment="1">
      <alignment vertical="center"/>
    </xf>
    <xf numFmtId="4" fontId="33" fillId="0" borderId="23" xfId="0" applyNumberFormat="1" applyFont="1" applyBorder="1" applyAlignment="1" applyProtection="1">
      <alignment vertical="center"/>
    </xf>
    <xf numFmtId="4" fontId="33" fillId="0" borderId="24" xfId="0" applyNumberFormat="1" applyFont="1" applyBorder="1" applyAlignment="1" applyProtection="1">
      <alignment vertical="center"/>
    </xf>
    <xf numFmtId="166" fontId="33" fillId="0" borderId="24" xfId="0" applyNumberFormat="1" applyFont="1" applyBorder="1" applyAlignment="1" applyProtection="1">
      <alignment vertical="center"/>
    </xf>
    <xf numFmtId="4" fontId="33" fillId="0" borderId="25" xfId="0" applyNumberFormat="1" applyFont="1" applyBorder="1" applyAlignment="1" applyProtection="1">
      <alignment vertical="center"/>
    </xf>
    <xf numFmtId="0" fontId="5" fillId="0" borderId="0" xfId="0" applyFont="1" applyAlignment="1">
      <alignment horizontal="left" vertical="center"/>
    </xf>
    <xf numFmtId="0" fontId="0" fillId="0" borderId="0" xfId="0" applyProtection="1">
      <protection locked="0"/>
    </xf>
    <xf numFmtId="0" fontId="5" fillId="3" borderId="0" xfId="0" applyFont="1" applyFill="1" applyAlignment="1">
      <alignment vertical="center"/>
    </xf>
    <xf numFmtId="0" fontId="15" fillId="3" borderId="0" xfId="0" applyFont="1" applyFill="1" applyAlignment="1">
      <alignment horizontal="left" vertical="center"/>
    </xf>
    <xf numFmtId="0" fontId="34" fillId="3" borderId="0" xfId="1" applyFont="1" applyFill="1" applyAlignment="1">
      <alignment vertical="center"/>
    </xf>
    <xf numFmtId="0" fontId="5" fillId="3"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20" fillId="0" borderId="0" xfId="0" applyFont="1" applyBorder="1" applyAlignment="1" applyProtection="1">
      <alignment horizontal="left" vertical="center"/>
      <protection locked="0"/>
    </xf>
    <xf numFmtId="165" fontId="2" fillId="0" borderId="0" xfId="0" applyNumberFormat="1" applyFont="1" applyBorder="1" applyAlignment="1" applyProtection="1">
      <alignment horizontal="left" vertical="center"/>
    </xf>
    <xf numFmtId="0" fontId="0" fillId="0" borderId="5" xfId="0" applyFont="1"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pplyProtection="1">
      <alignment vertical="center" wrapText="1"/>
    </xf>
    <xf numFmtId="0" fontId="0" fillId="0" borderId="16" xfId="0" applyFont="1" applyBorder="1" applyAlignment="1" applyProtection="1">
      <alignment vertical="center"/>
      <protection locked="0"/>
    </xf>
    <xf numFmtId="0" fontId="0" fillId="0" borderId="26" xfId="0" applyFont="1" applyBorder="1" applyAlignment="1" applyProtection="1">
      <alignment vertical="center"/>
    </xf>
    <xf numFmtId="0" fontId="22" fillId="0" borderId="0" xfId="0" applyFont="1" applyBorder="1" applyAlignment="1" applyProtection="1">
      <alignment horizontal="left" vertical="center"/>
    </xf>
    <xf numFmtId="4" fontId="25" fillId="0" borderId="0" xfId="0" applyNumberFormat="1" applyFont="1" applyBorder="1" applyAlignment="1" applyProtection="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pplyProtection="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pplyProtection="1">
      <alignment vertical="center"/>
    </xf>
    <xf numFmtId="0" fontId="3" fillId="6" borderId="9" xfId="0" applyFont="1" applyFill="1" applyBorder="1" applyAlignment="1" applyProtection="1">
      <alignment horizontal="left" vertical="center"/>
    </xf>
    <xf numFmtId="0" fontId="3" fillId="6" borderId="10" xfId="0" applyFont="1" applyFill="1" applyBorder="1" applyAlignment="1" applyProtection="1">
      <alignment horizontal="right" vertical="center"/>
    </xf>
    <xf numFmtId="0" fontId="3" fillId="6" borderId="10" xfId="0" applyFont="1" applyFill="1" applyBorder="1" applyAlignment="1" applyProtection="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pplyProtection="1">
      <alignment vertical="center"/>
    </xf>
    <xf numFmtId="0" fontId="0" fillId="6" borderId="27" xfId="0" applyFont="1" applyFill="1" applyBorder="1" applyAlignment="1" applyProtection="1">
      <alignment vertical="center"/>
    </xf>
    <xf numFmtId="0" fontId="0" fillId="0" borderId="13"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6" borderId="0" xfId="0" applyFont="1" applyFill="1" applyBorder="1" applyAlignment="1" applyProtection="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pplyProtection="1">
      <alignment horizontal="right" vertical="center"/>
    </xf>
    <xf numFmtId="0" fontId="0" fillId="6" borderId="6" xfId="0" applyFont="1" applyFill="1" applyBorder="1" applyAlignment="1" applyProtection="1">
      <alignment vertical="center"/>
    </xf>
    <xf numFmtId="0" fontId="35" fillId="0" borderId="0" xfId="0" applyFont="1" applyBorder="1" applyAlignment="1" applyProtection="1">
      <alignment horizontal="left" vertical="center"/>
    </xf>
    <xf numFmtId="0" fontId="6" fillId="0" borderId="5"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horizontal="left" vertical="center"/>
    </xf>
    <xf numFmtId="0" fontId="6" fillId="0" borderId="24" xfId="0" applyFont="1" applyBorder="1" applyAlignment="1" applyProtection="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pplyProtection="1">
      <alignment vertical="center"/>
    </xf>
    <xf numFmtId="0" fontId="6" fillId="0" borderId="6" xfId="0" applyFont="1" applyBorder="1" applyAlignment="1" applyProtection="1">
      <alignment vertical="center"/>
    </xf>
    <xf numFmtId="0" fontId="7" fillId="0" borderId="5" xfId="0" applyFont="1" applyBorder="1" applyAlignment="1" applyProtection="1">
      <alignment vertical="center"/>
    </xf>
    <xf numFmtId="0" fontId="7" fillId="0" borderId="0" xfId="0" applyFont="1" applyBorder="1" applyAlignment="1" applyProtection="1">
      <alignment vertical="center"/>
    </xf>
    <xf numFmtId="0" fontId="7" fillId="0" borderId="24" xfId="0" applyFont="1" applyBorder="1" applyAlignment="1" applyProtection="1">
      <alignment horizontal="left" vertical="center"/>
    </xf>
    <xf numFmtId="0" fontId="7" fillId="0" borderId="24" xfId="0" applyFont="1" applyBorder="1" applyAlignment="1" applyProtection="1">
      <alignment vertical="center"/>
    </xf>
    <xf numFmtId="0" fontId="7" fillId="0" borderId="24" xfId="0" applyFont="1" applyBorder="1" applyAlignment="1" applyProtection="1">
      <alignment vertical="center"/>
      <protection locked="0"/>
    </xf>
    <xf numFmtId="4" fontId="7" fillId="0" borderId="24" xfId="0" applyNumberFormat="1" applyFont="1" applyBorder="1" applyAlignment="1" applyProtection="1">
      <alignment vertical="center"/>
    </xf>
    <xf numFmtId="0" fontId="7" fillId="0" borderId="6" xfId="0" applyFont="1" applyBorder="1" applyAlignment="1" applyProtection="1">
      <alignment vertical="center"/>
    </xf>
    <xf numFmtId="0" fontId="0" fillId="0" borderId="0" xfId="0" applyFont="1" applyAlignment="1" applyProtection="1">
      <alignment vertical="center"/>
      <protection locked="0"/>
    </xf>
    <xf numFmtId="0" fontId="0" fillId="0" borderId="0" xfId="0" applyProtection="1"/>
    <xf numFmtId="0" fontId="0" fillId="0" borderId="5" xfId="0" applyBorder="1"/>
    <xf numFmtId="0" fontId="2" fillId="0" borderId="0" xfId="0" applyFont="1" applyAlignment="1" applyProtection="1">
      <alignment horizontal="left" vertical="center"/>
    </xf>
    <xf numFmtId="0" fontId="20" fillId="0" borderId="0" xfId="0" applyFont="1" applyAlignment="1" applyProtection="1">
      <alignment horizontal="left" vertical="center"/>
      <protection locked="0"/>
    </xf>
    <xf numFmtId="0" fontId="0" fillId="0" borderId="5" xfId="0" applyFont="1" applyBorder="1" applyAlignment="1" applyProtection="1">
      <alignment horizontal="center" vertical="center" wrapText="1"/>
    </xf>
    <xf numFmtId="0" fontId="2" fillId="6" borderId="20" xfId="0" applyFont="1" applyFill="1" applyBorder="1" applyAlignment="1" applyProtection="1">
      <alignment horizontal="center" vertical="center" wrapText="1"/>
    </xf>
    <xf numFmtId="0" fontId="2" fillId="6" borderId="21" xfId="0" applyFont="1" applyFill="1" applyBorder="1" applyAlignment="1" applyProtection="1">
      <alignment horizontal="center" vertical="center" wrapText="1"/>
    </xf>
    <xf numFmtId="0" fontId="36" fillId="6" borderId="21"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wrapText="1"/>
    </xf>
    <xf numFmtId="0" fontId="0" fillId="0" borderId="5" xfId="0" applyFont="1" applyBorder="1" applyAlignment="1">
      <alignment horizontal="center" vertical="center" wrapText="1"/>
    </xf>
    <xf numFmtId="4" fontId="25" fillId="0" borderId="0" xfId="0" applyNumberFormat="1" applyFont="1" applyAlignment="1" applyProtection="1"/>
    <xf numFmtId="166" fontId="37" fillId="0" borderId="16" xfId="0" applyNumberFormat="1" applyFont="1" applyBorder="1" applyAlignment="1" applyProtection="1"/>
    <xf numFmtId="166" fontId="37" fillId="0" borderId="17" xfId="0" applyNumberFormat="1" applyFont="1" applyBorder="1" applyAlignment="1" applyProtection="1"/>
    <xf numFmtId="4" fontId="38" fillId="0" borderId="0" xfId="0" applyNumberFormat="1" applyFont="1" applyAlignment="1">
      <alignment vertical="center"/>
    </xf>
    <xf numFmtId="0" fontId="8" fillId="0" borderId="5"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5" xfId="0" applyFont="1" applyBorder="1" applyAlignment="1"/>
    <xf numFmtId="0" fontId="8" fillId="0" borderId="18"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9"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8" fillId="0" borderId="0" xfId="0" applyFont="1" applyBorder="1" applyAlignment="1" applyProtection="1">
      <alignment horizontal="left"/>
    </xf>
    <xf numFmtId="0" fontId="7" fillId="0" borderId="0" xfId="0" applyFont="1" applyBorder="1" applyAlignment="1" applyProtection="1">
      <alignment horizontal="left"/>
    </xf>
    <xf numFmtId="4" fontId="7" fillId="0" borderId="0" xfId="0" applyNumberFormat="1" applyFont="1" applyBorder="1" applyAlignment="1" applyProtection="1"/>
    <xf numFmtId="0" fontId="0" fillId="0" borderId="28" xfId="0" applyFont="1" applyBorder="1" applyAlignment="1" applyProtection="1">
      <alignment horizontal="center" vertical="center"/>
    </xf>
    <xf numFmtId="49" fontId="0" fillId="0" borderId="28" xfId="0" applyNumberFormat="1" applyFont="1" applyBorder="1" applyAlignment="1" applyProtection="1">
      <alignment horizontal="left" vertical="center" wrapText="1"/>
    </xf>
    <xf numFmtId="0" fontId="0" fillId="0" borderId="28" xfId="0" applyFont="1" applyBorder="1" applyAlignment="1" applyProtection="1">
      <alignment horizontal="left" vertical="center" wrapText="1"/>
    </xf>
    <xf numFmtId="0" fontId="0" fillId="0" borderId="28" xfId="0" applyFont="1" applyBorder="1" applyAlignment="1" applyProtection="1">
      <alignment horizontal="center" vertical="center" wrapText="1"/>
    </xf>
    <xf numFmtId="167" fontId="0" fillId="0" borderId="28" xfId="0" applyNumberFormat="1" applyFont="1" applyBorder="1" applyAlignment="1" applyProtection="1">
      <alignment vertical="center"/>
    </xf>
    <xf numFmtId="4" fontId="0" fillId="4"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xf>
    <xf numFmtId="0" fontId="1" fillId="4" borderId="28" xfId="0"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166" fontId="1" fillId="0" borderId="0" xfId="0" applyNumberFormat="1" applyFont="1" applyBorder="1" applyAlignment="1" applyProtection="1">
      <alignment vertical="center"/>
    </xf>
    <xf numFmtId="166" fontId="1" fillId="0" borderId="19" xfId="0" applyNumberFormat="1" applyFont="1" applyBorder="1" applyAlignment="1" applyProtection="1">
      <alignment vertical="center"/>
    </xf>
    <xf numFmtId="4" fontId="0" fillId="0" borderId="0" xfId="0" applyNumberFormat="1" applyFont="1" applyAlignment="1">
      <alignment vertical="center"/>
    </xf>
    <xf numFmtId="0" fontId="39" fillId="0" borderId="0" xfId="0" applyFont="1" applyAlignment="1" applyProtection="1">
      <alignment horizontal="left" vertical="center"/>
    </xf>
    <xf numFmtId="0" fontId="40" fillId="0" borderId="0" xfId="0" applyFont="1" applyAlignment="1" applyProtection="1">
      <alignment vertical="center" wrapText="1"/>
    </xf>
    <xf numFmtId="0" fontId="0" fillId="0" borderId="18" xfId="0" applyFont="1" applyBorder="1" applyAlignment="1" applyProtection="1">
      <alignment vertical="center"/>
    </xf>
    <xf numFmtId="0" fontId="9" fillId="0" borderId="5" xfId="0" applyFont="1" applyBorder="1" applyAlignment="1" applyProtection="1">
      <alignment vertical="center"/>
    </xf>
    <xf numFmtId="0" fontId="9" fillId="0" borderId="0" xfId="0" applyFont="1" applyAlignment="1" applyProtection="1">
      <alignment vertical="center"/>
    </xf>
    <xf numFmtId="0" fontId="41" fillId="0" borderId="0" xfId="0" applyFont="1" applyAlignment="1" applyProtection="1">
      <alignment horizontal="left" vertical="center"/>
    </xf>
    <xf numFmtId="0" fontId="41" fillId="0" borderId="0" xfId="0" applyFont="1" applyAlignment="1" applyProtection="1">
      <alignment horizontal="left" vertical="center" wrapText="1"/>
    </xf>
    <xf numFmtId="0" fontId="9" fillId="0" borderId="0" xfId="0" applyFont="1" applyAlignment="1" applyProtection="1">
      <alignment horizontal="left" vertical="center"/>
    </xf>
    <xf numFmtId="0" fontId="9" fillId="0" borderId="0" xfId="0" applyFont="1" applyAlignment="1" applyProtection="1">
      <alignment vertical="center"/>
      <protection locked="0"/>
    </xf>
    <xf numFmtId="0" fontId="9" fillId="0" borderId="5" xfId="0" applyFont="1" applyBorder="1" applyAlignment="1">
      <alignment vertical="center"/>
    </xf>
    <xf numFmtId="0" fontId="9" fillId="0" borderId="18" xfId="0" applyFont="1" applyBorder="1" applyAlignment="1" applyProtection="1">
      <alignment vertical="center"/>
    </xf>
    <xf numFmtId="0" fontId="9" fillId="0" borderId="0" xfId="0" applyFont="1" applyBorder="1" applyAlignment="1" applyProtection="1">
      <alignment vertical="center"/>
    </xf>
    <xf numFmtId="0" fontId="9" fillId="0" borderId="19" xfId="0" applyFont="1" applyBorder="1" applyAlignment="1" applyProtection="1">
      <alignment vertical="center"/>
    </xf>
    <xf numFmtId="0" fontId="9" fillId="0" borderId="0" xfId="0" applyFont="1" applyAlignment="1">
      <alignment horizontal="left" vertical="center"/>
    </xf>
    <xf numFmtId="0" fontId="10" fillId="0" borderId="5" xfId="0" applyFont="1" applyBorder="1" applyAlignment="1" applyProtection="1">
      <alignment vertical="center"/>
    </xf>
    <xf numFmtId="0" fontId="10" fillId="0" borderId="0" xfId="0" applyFont="1" applyAlignment="1" applyProtection="1">
      <alignment vertical="center"/>
    </xf>
    <xf numFmtId="0" fontId="39" fillId="0" borderId="0" xfId="0" applyFont="1" applyBorder="1" applyAlignment="1" applyProtection="1">
      <alignment horizontal="left" vertical="center"/>
    </xf>
    <xf numFmtId="0" fontId="10" fillId="0" borderId="0" xfId="0" applyFont="1" applyBorder="1" applyAlignment="1" applyProtection="1">
      <alignment horizontal="left" vertical="center"/>
    </xf>
    <xf numFmtId="0" fontId="10" fillId="0" borderId="0" xfId="0" applyFont="1" applyBorder="1" applyAlignment="1" applyProtection="1">
      <alignment horizontal="left" vertical="center" wrapText="1"/>
    </xf>
    <xf numFmtId="167" fontId="10" fillId="0" borderId="0" xfId="0" applyNumberFormat="1" applyFont="1" applyBorder="1" applyAlignment="1" applyProtection="1">
      <alignment vertical="center"/>
    </xf>
    <xf numFmtId="0" fontId="10" fillId="0" borderId="0" xfId="0" applyFont="1" applyAlignment="1" applyProtection="1">
      <alignment vertical="center"/>
      <protection locked="0"/>
    </xf>
    <xf numFmtId="0" fontId="10" fillId="0" borderId="5" xfId="0" applyFont="1" applyBorder="1" applyAlignment="1">
      <alignment vertical="center"/>
    </xf>
    <xf numFmtId="0" fontId="10" fillId="0" borderId="18" xfId="0" applyFont="1" applyBorder="1" applyAlignment="1" applyProtection="1">
      <alignment vertical="center"/>
    </xf>
    <xf numFmtId="0" fontId="10" fillId="0" borderId="0" xfId="0" applyFont="1" applyBorder="1" applyAlignment="1" applyProtection="1">
      <alignment vertical="center"/>
    </xf>
    <xf numFmtId="0" fontId="10" fillId="0" borderId="19" xfId="0" applyFont="1" applyBorder="1" applyAlignment="1" applyProtection="1">
      <alignment vertical="center"/>
    </xf>
    <xf numFmtId="0" fontId="10" fillId="0" borderId="0" xfId="0" applyFont="1" applyAlignment="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1" fillId="0" borderId="5" xfId="0" applyFont="1" applyBorder="1" applyAlignment="1" applyProtection="1">
      <alignment vertical="center"/>
    </xf>
    <xf numFmtId="0" fontId="11" fillId="0" borderId="0" xfId="0" applyFont="1" applyAlignment="1" applyProtection="1">
      <alignment vertical="center"/>
    </xf>
    <xf numFmtId="0" fontId="42" fillId="0" borderId="0" xfId="0" applyFont="1" applyBorder="1" applyAlignment="1" applyProtection="1">
      <alignment horizontal="left" vertical="center"/>
    </xf>
    <xf numFmtId="0" fontId="42" fillId="0" borderId="0" xfId="0" applyFont="1" applyBorder="1" applyAlignment="1" applyProtection="1">
      <alignment horizontal="left" vertical="center" wrapText="1"/>
    </xf>
    <xf numFmtId="167" fontId="11" fillId="0" borderId="0" xfId="0" applyNumberFormat="1" applyFont="1" applyBorder="1" applyAlignment="1" applyProtection="1">
      <alignment vertical="center"/>
    </xf>
    <xf numFmtId="0" fontId="11" fillId="0" borderId="0" xfId="0" applyFont="1" applyAlignment="1" applyProtection="1">
      <alignment vertical="center"/>
      <protection locked="0"/>
    </xf>
    <xf numFmtId="0" fontId="11" fillId="0" borderId="5" xfId="0" applyFont="1" applyBorder="1" applyAlignment="1">
      <alignment vertical="center"/>
    </xf>
    <xf numFmtId="0" fontId="11" fillId="0" borderId="18" xfId="0" applyFont="1" applyBorder="1" applyAlignment="1" applyProtection="1">
      <alignment vertical="center"/>
    </xf>
    <xf numFmtId="0" fontId="11" fillId="0" borderId="0" xfId="0" applyFont="1" applyBorder="1" applyAlignment="1" applyProtection="1">
      <alignment vertical="center"/>
    </xf>
    <xf numFmtId="0" fontId="11" fillId="0" borderId="19" xfId="0" applyFont="1" applyBorder="1" applyAlignment="1" applyProtection="1">
      <alignment vertical="center"/>
    </xf>
    <xf numFmtId="0" fontId="11" fillId="0" borderId="0" xfId="0" applyFont="1" applyAlignment="1">
      <alignment horizontal="left" vertical="center"/>
    </xf>
    <xf numFmtId="0" fontId="12" fillId="0" borderId="5"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5" xfId="0" applyFont="1" applyBorder="1" applyAlignment="1">
      <alignment vertical="center"/>
    </xf>
    <xf numFmtId="0" fontId="12" fillId="0" borderId="18" xfId="0" applyFont="1" applyBorder="1" applyAlignment="1" applyProtection="1">
      <alignment vertical="center"/>
    </xf>
    <xf numFmtId="0" fontId="12" fillId="0" borderId="0" xfId="0" applyFont="1" applyBorder="1" applyAlignment="1" applyProtection="1">
      <alignment vertical="center"/>
    </xf>
    <xf numFmtId="0" fontId="12" fillId="0" borderId="19" xfId="0" applyFont="1" applyBorder="1" applyAlignment="1" applyProtection="1">
      <alignment vertical="center"/>
    </xf>
    <xf numFmtId="0" fontId="12" fillId="0" borderId="0" xfId="0" applyFont="1" applyAlignment="1">
      <alignment horizontal="left" vertical="center"/>
    </xf>
    <xf numFmtId="0" fontId="42" fillId="0" borderId="0" xfId="0" applyFont="1" applyAlignment="1" applyProtection="1">
      <alignment horizontal="left" vertical="center"/>
    </xf>
    <xf numFmtId="0" fontId="42"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43" fillId="0" borderId="28" xfId="0" applyFont="1" applyBorder="1" applyAlignment="1" applyProtection="1">
      <alignment horizontal="center" vertical="center"/>
    </xf>
    <xf numFmtId="49" fontId="43" fillId="0" borderId="28" xfId="0" applyNumberFormat="1" applyFont="1" applyBorder="1" applyAlignment="1" applyProtection="1">
      <alignment horizontal="left" vertical="center" wrapText="1"/>
    </xf>
    <xf numFmtId="0" fontId="43" fillId="0" borderId="28" xfId="0" applyFont="1" applyBorder="1" applyAlignment="1" applyProtection="1">
      <alignment horizontal="left" vertical="center" wrapText="1"/>
    </xf>
    <xf numFmtId="0" fontId="43" fillId="0" borderId="28" xfId="0" applyFont="1" applyBorder="1" applyAlignment="1" applyProtection="1">
      <alignment horizontal="center" vertical="center" wrapText="1"/>
    </xf>
    <xf numFmtId="167" fontId="43" fillId="0" borderId="28" xfId="0" applyNumberFormat="1" applyFont="1" applyBorder="1" applyAlignment="1" applyProtection="1">
      <alignment vertical="center"/>
    </xf>
    <xf numFmtId="4" fontId="43" fillId="4" borderId="28" xfId="0" applyNumberFormat="1" applyFont="1" applyFill="1" applyBorder="1" applyAlignment="1" applyProtection="1">
      <alignment vertical="center"/>
      <protection locked="0"/>
    </xf>
    <xf numFmtId="4" fontId="43" fillId="0" borderId="28" xfId="0" applyNumberFormat="1" applyFont="1" applyBorder="1" applyAlignment="1" applyProtection="1">
      <alignment vertical="center"/>
    </xf>
    <xf numFmtId="0" fontId="43" fillId="0" borderId="5" xfId="0" applyFont="1" applyBorder="1" applyAlignment="1">
      <alignment vertical="center"/>
    </xf>
    <xf numFmtId="0" fontId="43" fillId="4" borderId="28" xfId="0" applyFont="1" applyFill="1" applyBorder="1" applyAlignment="1" applyProtection="1">
      <alignment horizontal="left" vertical="center"/>
      <protection locked="0"/>
    </xf>
    <xf numFmtId="0" fontId="43" fillId="0" borderId="0" xfId="0" applyFont="1" applyBorder="1" applyAlignment="1" applyProtection="1">
      <alignment horizontal="center" vertical="center"/>
    </xf>
    <xf numFmtId="0" fontId="40" fillId="0" borderId="0" xfId="0" applyFont="1" applyBorder="1" applyAlignment="1" applyProtection="1">
      <alignment vertical="center" wrapText="1"/>
    </xf>
    <xf numFmtId="167" fontId="0" fillId="4" borderId="28" xfId="0" applyNumberFormat="1" applyFont="1" applyFill="1" applyBorder="1" applyAlignment="1" applyProtection="1">
      <alignment vertical="center"/>
      <protection locked="0"/>
    </xf>
    <xf numFmtId="0" fontId="1" fillId="0" borderId="24" xfId="0" applyFont="1" applyBorder="1" applyAlignment="1" applyProtection="1">
      <alignment horizontal="center" vertical="center"/>
    </xf>
    <xf numFmtId="0" fontId="0" fillId="0" borderId="24" xfId="0" applyFont="1" applyBorder="1" applyAlignment="1" applyProtection="1">
      <alignment vertical="center"/>
    </xf>
    <xf numFmtId="166" fontId="1" fillId="0" borderId="24" xfId="0" applyNumberFormat="1" applyFont="1" applyBorder="1" applyAlignment="1" applyProtection="1">
      <alignment vertical="center"/>
    </xf>
    <xf numFmtId="166" fontId="1" fillId="0" borderId="25" xfId="0" applyNumberFormat="1" applyFont="1" applyBorder="1" applyAlignment="1" applyProtection="1">
      <alignment vertical="center"/>
    </xf>
    <xf numFmtId="0" fontId="0" fillId="0" borderId="0" xfId="0" applyAlignment="1" applyProtection="1">
      <alignment vertical="top"/>
      <protection locked="0"/>
    </xf>
    <xf numFmtId="0" fontId="44" fillId="0" borderId="29" xfId="0" applyFont="1" applyBorder="1" applyAlignment="1" applyProtection="1">
      <alignment vertical="center" wrapText="1"/>
      <protection locked="0"/>
    </xf>
    <xf numFmtId="0" fontId="44" fillId="0" borderId="30" xfId="0" applyFont="1" applyBorder="1" applyAlignment="1" applyProtection="1">
      <alignment vertical="center" wrapText="1"/>
      <protection locked="0"/>
    </xf>
    <xf numFmtId="0" fontId="44" fillId="0" borderId="31" xfId="0" applyFont="1" applyBorder="1" applyAlignment="1" applyProtection="1">
      <alignment vertical="center" wrapText="1"/>
      <protection locked="0"/>
    </xf>
    <xf numFmtId="0" fontId="44" fillId="0" borderId="32" xfId="0" applyFont="1" applyBorder="1" applyAlignment="1" applyProtection="1">
      <alignment horizontal="center" vertical="center" wrapText="1"/>
      <protection locked="0"/>
    </xf>
    <xf numFmtId="0" fontId="44" fillId="0" borderId="33" xfId="0" applyFont="1" applyBorder="1" applyAlignment="1" applyProtection="1">
      <alignment horizontal="center" vertical="center" wrapText="1"/>
      <protection locked="0"/>
    </xf>
    <xf numFmtId="0" fontId="44" fillId="0" borderId="32" xfId="0" applyFont="1" applyBorder="1" applyAlignment="1" applyProtection="1">
      <alignment vertical="center" wrapText="1"/>
      <protection locked="0"/>
    </xf>
    <xf numFmtId="0" fontId="44" fillId="0" borderId="33" xfId="0" applyFont="1" applyBorder="1" applyAlignment="1" applyProtection="1">
      <alignment vertical="center" wrapText="1"/>
      <protection locked="0"/>
    </xf>
    <xf numFmtId="0" fontId="46" fillId="0" borderId="1" xfId="0" applyFont="1" applyBorder="1" applyAlignment="1" applyProtection="1">
      <alignment horizontal="left" vertical="center" wrapText="1"/>
      <protection locked="0"/>
    </xf>
    <xf numFmtId="0" fontId="47" fillId="0" borderId="1" xfId="0" applyFont="1" applyBorder="1" applyAlignment="1" applyProtection="1">
      <alignment horizontal="left" vertical="center" wrapText="1"/>
      <protection locked="0"/>
    </xf>
    <xf numFmtId="0" fontId="47" fillId="0" borderId="32" xfId="0" applyFont="1" applyBorder="1" applyAlignment="1" applyProtection="1">
      <alignment vertical="center" wrapText="1"/>
      <protection locked="0"/>
    </xf>
    <xf numFmtId="0" fontId="47" fillId="0" borderId="1" xfId="0" applyFont="1" applyBorder="1" applyAlignment="1" applyProtection="1">
      <alignment vertical="center" wrapText="1"/>
      <protection locked="0"/>
    </xf>
    <xf numFmtId="0" fontId="47" fillId="0" borderId="1" xfId="0" applyFont="1" applyBorder="1" applyAlignment="1" applyProtection="1">
      <alignment vertical="center"/>
      <protection locked="0"/>
    </xf>
    <xf numFmtId="0" fontId="47" fillId="0" borderId="1" xfId="0" applyFont="1" applyBorder="1" applyAlignment="1" applyProtection="1">
      <alignment horizontal="left" vertical="center"/>
      <protection locked="0"/>
    </xf>
    <xf numFmtId="49" fontId="47" fillId="0" borderId="1" xfId="0" applyNumberFormat="1" applyFont="1" applyBorder="1" applyAlignment="1" applyProtection="1">
      <alignment vertical="center" wrapText="1"/>
      <protection locked="0"/>
    </xf>
    <xf numFmtId="0" fontId="44" fillId="0" borderId="35" xfId="0" applyFont="1" applyBorder="1" applyAlignment="1" applyProtection="1">
      <alignment vertical="center" wrapText="1"/>
      <protection locked="0"/>
    </xf>
    <xf numFmtId="0" fontId="48" fillId="0" borderId="34" xfId="0" applyFont="1" applyBorder="1" applyAlignment="1" applyProtection="1">
      <alignment vertical="center" wrapText="1"/>
      <protection locked="0"/>
    </xf>
    <xf numFmtId="0" fontId="44" fillId="0" borderId="36" xfId="0" applyFont="1" applyBorder="1" applyAlignment="1" applyProtection="1">
      <alignment vertical="center" wrapText="1"/>
      <protection locked="0"/>
    </xf>
    <xf numFmtId="0" fontId="44" fillId="0" borderId="1" xfId="0" applyFont="1" applyBorder="1" applyAlignment="1" applyProtection="1">
      <alignment vertical="top"/>
      <protection locked="0"/>
    </xf>
    <xf numFmtId="0" fontId="44" fillId="0" borderId="0" xfId="0" applyFont="1" applyAlignment="1" applyProtection="1">
      <alignment vertical="top"/>
      <protection locked="0"/>
    </xf>
    <xf numFmtId="0" fontId="44" fillId="0" borderId="29" xfId="0" applyFont="1" applyBorder="1" applyAlignment="1" applyProtection="1">
      <alignment horizontal="left" vertical="center"/>
      <protection locked="0"/>
    </xf>
    <xf numFmtId="0" fontId="44" fillId="0" borderId="30" xfId="0" applyFont="1" applyBorder="1" applyAlignment="1" applyProtection="1">
      <alignment horizontal="left" vertical="center"/>
      <protection locked="0"/>
    </xf>
    <xf numFmtId="0" fontId="44" fillId="0" borderId="31" xfId="0" applyFont="1" applyBorder="1" applyAlignment="1" applyProtection="1">
      <alignment horizontal="left" vertical="center"/>
      <protection locked="0"/>
    </xf>
    <xf numFmtId="0" fontId="44" fillId="0" borderId="32" xfId="0" applyFont="1" applyBorder="1" applyAlignment="1" applyProtection="1">
      <alignment horizontal="left" vertical="center"/>
      <protection locked="0"/>
    </xf>
    <xf numFmtId="0" fontId="44" fillId="0" borderId="33" xfId="0" applyFont="1" applyBorder="1" applyAlignment="1" applyProtection="1">
      <alignment horizontal="left" vertical="center"/>
      <protection locked="0"/>
    </xf>
    <xf numFmtId="0" fontId="46" fillId="0" borderId="1" xfId="0" applyFont="1" applyBorder="1" applyAlignment="1" applyProtection="1">
      <alignment horizontal="left" vertical="center"/>
      <protection locked="0"/>
    </xf>
    <xf numFmtId="0" fontId="49" fillId="0" borderId="0" xfId="0" applyFont="1" applyAlignment="1" applyProtection="1">
      <alignment horizontal="left" vertical="center"/>
      <protection locked="0"/>
    </xf>
    <xf numFmtId="0" fontId="46" fillId="0" borderId="34" xfId="0" applyFont="1" applyBorder="1" applyAlignment="1" applyProtection="1">
      <alignment horizontal="left" vertical="center"/>
      <protection locked="0"/>
    </xf>
    <xf numFmtId="0" fontId="46" fillId="0" borderId="34" xfId="0" applyFont="1" applyBorder="1" applyAlignment="1" applyProtection="1">
      <alignment horizontal="center" vertical="center"/>
      <protection locked="0"/>
    </xf>
    <xf numFmtId="0" fontId="49" fillId="0" borderId="34" xfId="0" applyFont="1" applyBorder="1" applyAlignment="1" applyProtection="1">
      <alignment horizontal="left" vertical="center"/>
      <protection locked="0"/>
    </xf>
    <xf numFmtId="0" fontId="50" fillId="0" borderId="1" xfId="0" applyFont="1" applyBorder="1" applyAlignment="1" applyProtection="1">
      <alignment horizontal="left" vertical="center"/>
      <protection locked="0"/>
    </xf>
    <xf numFmtId="0" fontId="47" fillId="0" borderId="0" xfId="0" applyFont="1" applyAlignment="1" applyProtection="1">
      <alignment horizontal="left" vertical="center"/>
      <protection locked="0"/>
    </xf>
    <xf numFmtId="0" fontId="47" fillId="0" borderId="1" xfId="0" applyFont="1" applyBorder="1" applyAlignment="1" applyProtection="1">
      <alignment horizontal="center" vertical="center"/>
      <protection locked="0"/>
    </xf>
    <xf numFmtId="0" fontId="47" fillId="0" borderId="32" xfId="0" applyFont="1" applyBorder="1" applyAlignment="1" applyProtection="1">
      <alignment horizontal="left" vertical="center"/>
      <protection locked="0"/>
    </xf>
    <xf numFmtId="0" fontId="47" fillId="2" borderId="1" xfId="0" applyFont="1" applyFill="1" applyBorder="1" applyAlignment="1" applyProtection="1">
      <alignment horizontal="left" vertical="center"/>
      <protection locked="0"/>
    </xf>
    <xf numFmtId="0" fontId="47" fillId="2" borderId="1" xfId="0" applyFont="1" applyFill="1" applyBorder="1" applyAlignment="1" applyProtection="1">
      <alignment horizontal="center" vertical="center"/>
      <protection locked="0"/>
    </xf>
    <xf numFmtId="0" fontId="44" fillId="0" borderId="35" xfId="0" applyFont="1" applyBorder="1" applyAlignment="1" applyProtection="1">
      <alignment horizontal="left" vertical="center"/>
      <protection locked="0"/>
    </xf>
    <xf numFmtId="0" fontId="48" fillId="0" borderId="34" xfId="0" applyFont="1" applyBorder="1" applyAlignment="1" applyProtection="1">
      <alignment horizontal="left" vertical="center"/>
      <protection locked="0"/>
    </xf>
    <xf numFmtId="0" fontId="44" fillId="0" borderId="36" xfId="0" applyFont="1" applyBorder="1" applyAlignment="1" applyProtection="1">
      <alignment horizontal="left" vertical="center"/>
      <protection locked="0"/>
    </xf>
    <xf numFmtId="0" fontId="44" fillId="0" borderId="1" xfId="0" applyFont="1" applyBorder="1" applyAlignment="1" applyProtection="1">
      <alignment horizontal="left" vertical="center"/>
      <protection locked="0"/>
    </xf>
    <xf numFmtId="0" fontId="48" fillId="0" borderId="1" xfId="0" applyFont="1" applyBorder="1" applyAlignment="1" applyProtection="1">
      <alignment horizontal="left" vertical="center"/>
      <protection locked="0"/>
    </xf>
    <xf numFmtId="0" fontId="49" fillId="0" borderId="1" xfId="0" applyFont="1" applyBorder="1" applyAlignment="1" applyProtection="1">
      <alignment horizontal="left" vertical="center"/>
      <protection locked="0"/>
    </xf>
    <xf numFmtId="0" fontId="47" fillId="0" borderId="34" xfId="0" applyFont="1" applyBorder="1" applyAlignment="1" applyProtection="1">
      <alignment horizontal="left" vertical="center"/>
      <protection locked="0"/>
    </xf>
    <xf numFmtId="0" fontId="44" fillId="0" borderId="1" xfId="0" applyFont="1" applyBorder="1" applyAlignment="1" applyProtection="1">
      <alignment horizontal="left" vertical="center" wrapText="1"/>
      <protection locked="0"/>
    </xf>
    <xf numFmtId="0" fontId="47" fillId="0" borderId="1" xfId="0" applyFont="1" applyBorder="1" applyAlignment="1" applyProtection="1">
      <alignment horizontal="center" vertical="center" wrapText="1"/>
      <protection locked="0"/>
    </xf>
    <xf numFmtId="0" fontId="44" fillId="0" borderId="29" xfId="0" applyFont="1" applyBorder="1" applyAlignment="1" applyProtection="1">
      <alignment horizontal="left" vertical="center" wrapText="1"/>
      <protection locked="0"/>
    </xf>
    <xf numFmtId="0" fontId="44" fillId="0" borderId="30" xfId="0" applyFont="1" applyBorder="1" applyAlignment="1" applyProtection="1">
      <alignment horizontal="left" vertical="center" wrapText="1"/>
      <protection locked="0"/>
    </xf>
    <xf numFmtId="0" fontId="44" fillId="0" borderId="31" xfId="0" applyFont="1" applyBorder="1" applyAlignment="1" applyProtection="1">
      <alignment horizontal="left" vertical="center" wrapText="1"/>
      <protection locked="0"/>
    </xf>
    <xf numFmtId="0" fontId="44" fillId="0" borderId="32" xfId="0" applyFont="1" applyBorder="1" applyAlignment="1" applyProtection="1">
      <alignment horizontal="left" vertical="center" wrapText="1"/>
      <protection locked="0"/>
    </xf>
    <xf numFmtId="0" fontId="44" fillId="0" borderId="33" xfId="0" applyFont="1" applyBorder="1" applyAlignment="1" applyProtection="1">
      <alignment horizontal="left" vertical="center" wrapText="1"/>
      <protection locked="0"/>
    </xf>
    <xf numFmtId="0" fontId="49" fillId="0" borderId="32" xfId="0" applyFont="1" applyBorder="1" applyAlignment="1" applyProtection="1">
      <alignment horizontal="left" vertical="center" wrapText="1"/>
      <protection locked="0"/>
    </xf>
    <xf numFmtId="0" fontId="49" fillId="0" borderId="33" xfId="0" applyFont="1" applyBorder="1" applyAlignment="1" applyProtection="1">
      <alignment horizontal="left" vertical="center" wrapText="1"/>
      <protection locked="0"/>
    </xf>
    <xf numFmtId="0" fontId="47" fillId="0" borderId="32" xfId="0" applyFont="1" applyBorder="1" applyAlignment="1" applyProtection="1">
      <alignment horizontal="left" vertical="center" wrapText="1"/>
      <protection locked="0"/>
    </xf>
    <xf numFmtId="0" fontId="47" fillId="0" borderId="33" xfId="0" applyFont="1" applyBorder="1" applyAlignment="1" applyProtection="1">
      <alignment horizontal="left" vertical="center" wrapText="1"/>
      <protection locked="0"/>
    </xf>
    <xf numFmtId="0" fontId="47" fillId="0" borderId="33" xfId="0" applyFont="1" applyBorder="1" applyAlignment="1" applyProtection="1">
      <alignment horizontal="left" vertical="center"/>
      <protection locked="0"/>
    </xf>
    <xf numFmtId="0" fontId="47" fillId="0" borderId="35" xfId="0" applyFont="1" applyBorder="1" applyAlignment="1" applyProtection="1">
      <alignment horizontal="left" vertical="center" wrapText="1"/>
      <protection locked="0"/>
    </xf>
    <xf numFmtId="0" fontId="47" fillId="0" borderId="34" xfId="0" applyFont="1" applyBorder="1" applyAlignment="1" applyProtection="1">
      <alignment horizontal="left" vertical="center" wrapText="1"/>
      <protection locked="0"/>
    </xf>
    <xf numFmtId="0" fontId="47" fillId="0" borderId="36" xfId="0" applyFont="1" applyBorder="1" applyAlignment="1" applyProtection="1">
      <alignment horizontal="left" vertical="center" wrapText="1"/>
      <protection locked="0"/>
    </xf>
    <xf numFmtId="0" fontId="47" fillId="0" borderId="1" xfId="0" applyFont="1" applyBorder="1" applyAlignment="1" applyProtection="1">
      <alignment horizontal="left" vertical="top"/>
      <protection locked="0"/>
    </xf>
    <xf numFmtId="0" fontId="47" fillId="0" borderId="1" xfId="0" applyFont="1" applyBorder="1" applyAlignment="1" applyProtection="1">
      <alignment horizontal="center" vertical="top"/>
      <protection locked="0"/>
    </xf>
    <xf numFmtId="0" fontId="47" fillId="0" borderId="35" xfId="0" applyFont="1" applyBorder="1" applyAlignment="1" applyProtection="1">
      <alignment horizontal="left" vertical="center"/>
      <protection locked="0"/>
    </xf>
    <xf numFmtId="0" fontId="47" fillId="0" borderId="36" xfId="0" applyFont="1" applyBorder="1" applyAlignment="1" applyProtection="1">
      <alignment horizontal="left" vertical="center"/>
      <protection locked="0"/>
    </xf>
    <xf numFmtId="0" fontId="49" fillId="0" borderId="0" xfId="0" applyFont="1" applyAlignment="1" applyProtection="1">
      <alignment vertical="center"/>
      <protection locked="0"/>
    </xf>
    <xf numFmtId="0" fontId="46" fillId="0" borderId="1" xfId="0" applyFont="1" applyBorder="1" applyAlignment="1" applyProtection="1">
      <alignment vertical="center"/>
      <protection locked="0"/>
    </xf>
    <xf numFmtId="0" fontId="49" fillId="0" borderId="34" xfId="0" applyFont="1" applyBorder="1" applyAlignment="1" applyProtection="1">
      <alignment vertical="center"/>
      <protection locked="0"/>
    </xf>
    <xf numFmtId="0" fontId="46"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7"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46" fillId="0" borderId="34" xfId="0" applyFont="1" applyBorder="1" applyAlignment="1" applyProtection="1">
      <alignment horizontal="left"/>
      <protection locked="0"/>
    </xf>
    <xf numFmtId="0" fontId="49" fillId="0" borderId="34" xfId="0" applyFont="1" applyBorder="1" applyAlignment="1" applyProtection="1">
      <protection locked="0"/>
    </xf>
    <xf numFmtId="0" fontId="44" fillId="0" borderId="32" xfId="0" applyFont="1" applyBorder="1" applyAlignment="1" applyProtection="1">
      <alignment vertical="top"/>
      <protection locked="0"/>
    </xf>
    <xf numFmtId="0" fontId="44" fillId="0" borderId="33" xfId="0" applyFont="1" applyBorder="1" applyAlignment="1" applyProtection="1">
      <alignment vertical="top"/>
      <protection locked="0"/>
    </xf>
    <xf numFmtId="0" fontId="44" fillId="0" borderId="1" xfId="0" applyFont="1" applyBorder="1" applyAlignment="1" applyProtection="1">
      <alignment horizontal="center" vertical="center"/>
      <protection locked="0"/>
    </xf>
    <xf numFmtId="0" fontId="44" fillId="0" borderId="1" xfId="0" applyFont="1" applyBorder="1" applyAlignment="1" applyProtection="1">
      <alignment horizontal="left" vertical="top"/>
      <protection locked="0"/>
    </xf>
    <xf numFmtId="0" fontId="44" fillId="0" borderId="35" xfId="0" applyFont="1" applyBorder="1" applyAlignment="1" applyProtection="1">
      <alignment vertical="top"/>
      <protection locked="0"/>
    </xf>
    <xf numFmtId="0" fontId="44" fillId="0" borderId="34" xfId="0" applyFont="1" applyBorder="1" applyAlignment="1" applyProtection="1">
      <alignment vertical="top"/>
      <protection locked="0"/>
    </xf>
    <xf numFmtId="0" fontId="44" fillId="0" borderId="36" xfId="0" applyFont="1" applyBorder="1" applyAlignment="1" applyProtection="1">
      <alignment vertical="top"/>
      <protection locked="0"/>
    </xf>
    <xf numFmtId="0" fontId="21" fillId="0" borderId="0" xfId="0" applyFont="1" applyAlignment="1">
      <alignment horizontal="left" vertical="top" wrapText="1"/>
    </xf>
    <xf numFmtId="0" fontId="21" fillId="0" borderId="0" xfId="0" applyFont="1" applyAlignment="1">
      <alignment horizontal="left" vertical="center"/>
    </xf>
    <xf numFmtId="0" fontId="2" fillId="0" borderId="0" xfId="0" applyFont="1" applyBorder="1" applyAlignment="1" applyProtection="1">
      <alignment horizontal="left" vertical="center"/>
    </xf>
    <xf numFmtId="0" fontId="0" fillId="0" borderId="0" xfId="0" applyBorder="1" applyProtection="1"/>
    <xf numFmtId="0" fontId="3" fillId="0" borderId="0" xfId="0" applyFont="1" applyBorder="1" applyAlignment="1" applyProtection="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pplyProtection="1">
      <alignment horizontal="left" vertical="center"/>
    </xf>
    <xf numFmtId="0" fontId="2" fillId="0" borderId="0" xfId="0" applyFont="1" applyBorder="1" applyAlignment="1" applyProtection="1">
      <alignment horizontal="left" vertical="center" wrapText="1"/>
    </xf>
    <xf numFmtId="4" fontId="22" fillId="0" borderId="8" xfId="0" applyNumberFormat="1" applyFont="1" applyBorder="1" applyAlignment="1" applyProtection="1">
      <alignment vertical="center"/>
    </xf>
    <xf numFmtId="0" fontId="0" fillId="0" borderId="8" xfId="0" applyFont="1" applyBorder="1" applyAlignment="1" applyProtection="1">
      <alignment vertical="center"/>
    </xf>
    <xf numFmtId="0" fontId="1" fillId="0" borderId="0" xfId="0" applyFont="1" applyBorder="1" applyAlignment="1" applyProtection="1">
      <alignment horizontal="right" vertical="center"/>
    </xf>
    <xf numFmtId="164"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4" fontId="21" fillId="0" borderId="0" xfId="0" applyNumberFormat="1" applyFont="1" applyBorder="1" applyAlignment="1" applyProtection="1">
      <alignment vertical="center"/>
    </xf>
    <xf numFmtId="0" fontId="3" fillId="5" borderId="10" xfId="0" applyFont="1" applyFill="1" applyBorder="1" applyAlignment="1" applyProtection="1">
      <alignment horizontal="left" vertical="center"/>
    </xf>
    <xf numFmtId="0" fontId="0" fillId="5" borderId="10" xfId="0" applyFont="1" applyFill="1" applyBorder="1" applyAlignment="1" applyProtection="1">
      <alignment vertical="center"/>
    </xf>
    <xf numFmtId="4" fontId="3" fillId="5" borderId="10" xfId="0" applyNumberFormat="1" applyFont="1" applyFill="1" applyBorder="1" applyAlignment="1" applyProtection="1">
      <alignment vertical="center"/>
    </xf>
    <xf numFmtId="0" fontId="0" fillId="5" borderId="11"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xf>
    <xf numFmtId="0" fontId="24" fillId="0" borderId="15" xfId="0" applyFont="1" applyBorder="1" applyAlignment="1">
      <alignment horizontal="center" vertical="center"/>
    </xf>
    <xf numFmtId="0" fontId="24"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1" fillId="0" borderId="18" xfId="0" applyFont="1" applyBorder="1" applyAlignment="1" applyProtection="1">
      <alignment horizontal="left" vertical="center"/>
    </xf>
    <xf numFmtId="0" fontId="1" fillId="0" borderId="0" xfId="0" applyFont="1" applyBorder="1" applyAlignment="1" applyProtection="1">
      <alignment horizontal="left" vertical="center"/>
    </xf>
    <xf numFmtId="0" fontId="2" fillId="6" borderId="9" xfId="0" applyFont="1" applyFill="1" applyBorder="1" applyAlignment="1" applyProtection="1">
      <alignment horizontal="center" vertical="center"/>
    </xf>
    <xf numFmtId="0" fontId="2" fillId="6" borderId="10" xfId="0" applyFont="1" applyFill="1" applyBorder="1" applyAlignment="1" applyProtection="1">
      <alignment horizontal="left" vertical="center"/>
    </xf>
    <xf numFmtId="0" fontId="2" fillId="6" borderId="10" xfId="0" applyFont="1" applyFill="1" applyBorder="1" applyAlignment="1" applyProtection="1">
      <alignment horizontal="center" vertical="center"/>
    </xf>
    <xf numFmtId="0" fontId="2" fillId="6" borderId="10" xfId="0" applyFont="1" applyFill="1" applyBorder="1" applyAlignment="1" applyProtection="1">
      <alignment horizontal="right" vertical="center"/>
    </xf>
    <xf numFmtId="4" fontId="28" fillId="0" borderId="0" xfId="0" applyNumberFormat="1" applyFont="1" applyAlignment="1" applyProtection="1">
      <alignment vertical="center"/>
    </xf>
    <xf numFmtId="0" fontId="28" fillId="0" borderId="0" xfId="0" applyFont="1" applyAlignment="1" applyProtection="1">
      <alignment vertical="center"/>
    </xf>
    <xf numFmtId="4" fontId="28" fillId="0" borderId="0" xfId="0" applyNumberFormat="1" applyFont="1" applyAlignment="1" applyProtection="1">
      <alignment horizontal="right" vertical="center"/>
    </xf>
    <xf numFmtId="0" fontId="27" fillId="0" borderId="0" xfId="0" applyFont="1" applyAlignment="1" applyProtection="1">
      <alignment horizontal="left" vertical="center" wrapText="1"/>
    </xf>
    <xf numFmtId="4" fontId="7" fillId="0" borderId="0" xfId="0" applyNumberFormat="1" applyFont="1" applyAlignment="1" applyProtection="1">
      <alignment vertical="center"/>
    </xf>
    <xf numFmtId="0" fontId="7" fillId="0" borderId="0" xfId="0" applyFont="1" applyAlignment="1" applyProtection="1">
      <alignment vertical="center"/>
    </xf>
    <xf numFmtId="0" fontId="32" fillId="0" borderId="0" xfId="0" applyFont="1" applyAlignment="1" applyProtection="1">
      <alignment horizontal="left" vertical="center" wrapText="1"/>
    </xf>
    <xf numFmtId="4" fontId="25" fillId="0" borderId="0" xfId="0" applyNumberFormat="1" applyFont="1" applyAlignment="1" applyProtection="1">
      <alignment horizontal="right" vertical="center"/>
    </xf>
    <xf numFmtId="4" fontId="25" fillId="0" borderId="0" xfId="0" applyNumberFormat="1" applyFont="1" applyAlignment="1" applyProtection="1">
      <alignment vertical="center"/>
    </xf>
    <xf numFmtId="0" fontId="0" fillId="0" borderId="0" xfId="0"/>
    <xf numFmtId="0" fontId="20" fillId="0" borderId="0" xfId="0" applyFont="1" applyBorder="1" applyAlignment="1" applyProtection="1">
      <alignment horizontal="left" vertical="center" wrapText="1"/>
    </xf>
    <xf numFmtId="0" fontId="20" fillId="0" borderId="0" xfId="0" applyFont="1" applyBorder="1" applyAlignment="1" applyProtection="1">
      <alignment horizontal="left" vertical="center"/>
    </xf>
    <xf numFmtId="0" fontId="0" fillId="0" borderId="0" xfId="0" applyFont="1" applyBorder="1" applyAlignment="1" applyProtection="1">
      <alignment vertical="center"/>
    </xf>
    <xf numFmtId="0" fontId="3" fillId="0" borderId="0" xfId="0" applyFont="1" applyBorder="1" applyAlignment="1" applyProtection="1">
      <alignment horizontal="left" vertical="center" wrapText="1"/>
    </xf>
    <xf numFmtId="0" fontId="20" fillId="0" borderId="0" xfId="0" applyFont="1" applyAlignment="1" applyProtection="1">
      <alignment horizontal="left" vertical="center" wrapText="1"/>
    </xf>
    <xf numFmtId="0" fontId="20" fillId="0" borderId="0" xfId="0" applyFont="1" applyAlignment="1" applyProtection="1">
      <alignment horizontal="left" vertical="center"/>
    </xf>
    <xf numFmtId="0" fontId="0" fillId="0" borderId="0" xfId="0" applyFont="1" applyAlignment="1" applyProtection="1">
      <alignment vertical="center"/>
    </xf>
    <xf numFmtId="0" fontId="34" fillId="3" borderId="0" xfId="1" applyFont="1" applyFill="1" applyAlignment="1">
      <alignment vertical="center"/>
    </xf>
    <xf numFmtId="0" fontId="47" fillId="0" borderId="1" xfId="0" applyFont="1" applyBorder="1" applyAlignment="1" applyProtection="1">
      <alignment horizontal="left" vertical="center"/>
      <protection locked="0"/>
    </xf>
    <xf numFmtId="0" fontId="47" fillId="0" borderId="1" xfId="0" applyFont="1" applyBorder="1" applyAlignment="1" applyProtection="1">
      <alignment horizontal="left" vertical="top"/>
      <protection locked="0"/>
    </xf>
    <xf numFmtId="0" fontId="46" fillId="0" borderId="34" xfId="0" applyFont="1" applyBorder="1" applyAlignment="1" applyProtection="1">
      <alignment horizontal="left"/>
      <protection locked="0"/>
    </xf>
    <xf numFmtId="0" fontId="45" fillId="0" borderId="1" xfId="0" applyFont="1" applyBorder="1" applyAlignment="1" applyProtection="1">
      <alignment horizontal="center" vertical="center" wrapText="1"/>
      <protection locked="0"/>
    </xf>
    <xf numFmtId="0" fontId="45" fillId="0" borderId="1" xfId="0" applyFont="1" applyBorder="1" applyAlignment="1" applyProtection="1">
      <alignment horizontal="center" vertical="center"/>
      <protection locked="0"/>
    </xf>
    <xf numFmtId="49" fontId="47" fillId="0" borderId="1" xfId="0" applyNumberFormat="1" applyFont="1" applyBorder="1" applyAlignment="1" applyProtection="1">
      <alignment horizontal="left" vertical="center" wrapText="1"/>
      <protection locked="0"/>
    </xf>
    <xf numFmtId="0" fontId="47" fillId="0" borderId="1" xfId="0" applyFont="1" applyBorder="1" applyAlignment="1" applyProtection="1">
      <alignment horizontal="left" vertical="center" wrapText="1"/>
      <protection locked="0"/>
    </xf>
    <xf numFmtId="0" fontId="46"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55"/>
  <sheetViews>
    <sheetView showGridLines="0" tabSelected="1" workbookViewId="0">
      <pane ySplit="1" topLeftCell="A2" activePane="bottomLeft" state="frozen"/>
      <selection pane="bottomLeft"/>
    </sheetView>
  </sheetViews>
  <sheetFormatPr defaultRowHeight="14.4"/>
  <cols>
    <col min="1" max="1" width="8.28515625" customWidth="1"/>
    <col min="2" max="2" width="1.7109375" customWidth="1"/>
    <col min="3" max="3" width="4.140625" customWidth="1"/>
    <col min="4" max="33" width="2.7109375" customWidth="1"/>
    <col min="34" max="34" width="3.28515625" customWidth="1"/>
    <col min="35" max="35" width="31.7109375" customWidth="1"/>
    <col min="36" max="37" width="2.42578125" customWidth="1"/>
    <col min="38" max="38" width="8.28515625" customWidth="1"/>
    <col min="39" max="39" width="3.28515625" customWidth="1"/>
    <col min="40" max="40" width="13.28515625" customWidth="1"/>
    <col min="41" max="41" width="7.42578125" customWidth="1"/>
    <col min="42" max="42" width="4.140625" customWidth="1"/>
    <col min="43" max="43" width="15.7109375" customWidth="1"/>
    <col min="44" max="44" width="13.7109375" customWidth="1"/>
    <col min="45" max="47" width="25.85546875" hidden="1" customWidth="1"/>
    <col min="48" max="52" width="21.7109375" hidden="1" customWidth="1"/>
    <col min="53" max="53" width="19.140625" hidden="1" customWidth="1"/>
    <col min="54" max="54" width="25" hidden="1" customWidth="1"/>
    <col min="55" max="56" width="19.140625" hidden="1" customWidth="1"/>
    <col min="57" max="57" width="66.42578125" customWidth="1"/>
    <col min="71" max="91" width="9.28515625" hidden="1"/>
  </cols>
  <sheetData>
    <row r="1" spans="1:74" ht="21.3" customHeight="1">
      <c r="A1" s="17" t="s">
        <v>0</v>
      </c>
      <c r="B1" s="18"/>
      <c r="C1" s="18"/>
      <c r="D1" s="19" t="s">
        <v>1</v>
      </c>
      <c r="E1" s="18"/>
      <c r="F1" s="18"/>
      <c r="G1" s="18"/>
      <c r="H1" s="18"/>
      <c r="I1" s="18"/>
      <c r="J1" s="18"/>
      <c r="K1" s="20" t="s">
        <v>2</v>
      </c>
      <c r="L1" s="20"/>
      <c r="M1" s="20"/>
      <c r="N1" s="20"/>
      <c r="O1" s="20"/>
      <c r="P1" s="20"/>
      <c r="Q1" s="20"/>
      <c r="R1" s="20"/>
      <c r="S1" s="20"/>
      <c r="T1" s="18"/>
      <c r="U1" s="18"/>
      <c r="V1" s="18"/>
      <c r="W1" s="20" t="s">
        <v>3</v>
      </c>
      <c r="X1" s="20"/>
      <c r="Y1" s="20"/>
      <c r="Z1" s="20"/>
      <c r="AA1" s="20"/>
      <c r="AB1" s="20"/>
      <c r="AC1" s="20"/>
      <c r="AD1" s="20"/>
      <c r="AE1" s="20"/>
      <c r="AF1" s="20"/>
      <c r="AG1" s="20"/>
      <c r="AH1" s="20"/>
      <c r="AI1" s="21"/>
      <c r="AJ1" s="22"/>
      <c r="AK1" s="22"/>
      <c r="AL1" s="22"/>
      <c r="AM1" s="22"/>
      <c r="AN1" s="22"/>
      <c r="AO1" s="22"/>
      <c r="AP1" s="22"/>
      <c r="AQ1" s="22"/>
      <c r="AR1" s="22"/>
      <c r="AS1" s="22"/>
      <c r="AT1" s="22"/>
      <c r="AU1" s="22"/>
      <c r="AV1" s="22"/>
      <c r="AW1" s="22"/>
      <c r="AX1" s="22"/>
      <c r="AY1" s="22"/>
      <c r="AZ1" s="22"/>
      <c r="BA1" s="23" t="s">
        <v>4</v>
      </c>
      <c r="BB1" s="23" t="s">
        <v>5</v>
      </c>
      <c r="BC1" s="22"/>
      <c r="BD1" s="22"/>
      <c r="BE1" s="22"/>
      <c r="BF1" s="22"/>
      <c r="BG1" s="22"/>
      <c r="BH1" s="22"/>
      <c r="BI1" s="22"/>
      <c r="BJ1" s="22"/>
      <c r="BK1" s="22"/>
      <c r="BL1" s="22"/>
      <c r="BM1" s="22"/>
      <c r="BN1" s="22"/>
      <c r="BO1" s="22"/>
      <c r="BP1" s="22"/>
      <c r="BQ1" s="22"/>
      <c r="BR1" s="22"/>
      <c r="BT1" s="24" t="s">
        <v>6</v>
      </c>
      <c r="BU1" s="24" t="s">
        <v>6</v>
      </c>
      <c r="BV1" s="24" t="s">
        <v>7</v>
      </c>
    </row>
    <row r="2" spans="1:74" ht="36.9" customHeight="1">
      <c r="AR2" s="402"/>
      <c r="AS2" s="402"/>
      <c r="AT2" s="402"/>
      <c r="AU2" s="402"/>
      <c r="AV2" s="402"/>
      <c r="AW2" s="402"/>
      <c r="AX2" s="402"/>
      <c r="AY2" s="402"/>
      <c r="AZ2" s="402"/>
      <c r="BA2" s="402"/>
      <c r="BB2" s="402"/>
      <c r="BC2" s="402"/>
      <c r="BD2" s="402"/>
      <c r="BE2" s="402"/>
      <c r="BS2" s="25" t="s">
        <v>8</v>
      </c>
      <c r="BT2" s="25" t="s">
        <v>9</v>
      </c>
    </row>
    <row r="3" spans="1:74" ht="6.9" customHeight="1">
      <c r="B3" s="26"/>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8"/>
      <c r="BS3" s="25" t="s">
        <v>8</v>
      </c>
      <c r="BT3" s="25" t="s">
        <v>10</v>
      </c>
    </row>
    <row r="4" spans="1:74" ht="36.9" customHeight="1">
      <c r="B4" s="29"/>
      <c r="C4" s="30"/>
      <c r="D4" s="31" t="s">
        <v>11</v>
      </c>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2"/>
      <c r="AS4" s="33" t="s">
        <v>12</v>
      </c>
      <c r="BE4" s="34" t="s">
        <v>13</v>
      </c>
      <c r="BS4" s="25" t="s">
        <v>14</v>
      </c>
    </row>
    <row r="5" spans="1:74" ht="14.4" customHeight="1">
      <c r="B5" s="29"/>
      <c r="C5" s="30"/>
      <c r="D5" s="35" t="s">
        <v>15</v>
      </c>
      <c r="E5" s="30"/>
      <c r="F5" s="30"/>
      <c r="G5" s="30"/>
      <c r="H5" s="30"/>
      <c r="I5" s="30"/>
      <c r="J5" s="30"/>
      <c r="K5" s="363" t="s">
        <v>16</v>
      </c>
      <c r="L5" s="364"/>
      <c r="M5" s="364"/>
      <c r="N5" s="364"/>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c r="AP5" s="30"/>
      <c r="AQ5" s="32"/>
      <c r="BE5" s="361" t="s">
        <v>17</v>
      </c>
      <c r="BS5" s="25" t="s">
        <v>8</v>
      </c>
    </row>
    <row r="6" spans="1:74" ht="36.9" customHeight="1">
      <c r="B6" s="29"/>
      <c r="C6" s="30"/>
      <c r="D6" s="37" t="s">
        <v>18</v>
      </c>
      <c r="E6" s="30"/>
      <c r="F6" s="30"/>
      <c r="G6" s="30"/>
      <c r="H6" s="30"/>
      <c r="I6" s="30"/>
      <c r="J6" s="30"/>
      <c r="K6" s="365" t="s">
        <v>19</v>
      </c>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0"/>
      <c r="AQ6" s="32"/>
      <c r="BE6" s="362"/>
      <c r="BS6" s="25" t="s">
        <v>20</v>
      </c>
    </row>
    <row r="7" spans="1:74" ht="14.4" customHeight="1">
      <c r="B7" s="29"/>
      <c r="C7" s="30"/>
      <c r="D7" s="38" t="s">
        <v>21</v>
      </c>
      <c r="E7" s="30"/>
      <c r="F7" s="30"/>
      <c r="G7" s="30"/>
      <c r="H7" s="30"/>
      <c r="I7" s="30"/>
      <c r="J7" s="30"/>
      <c r="K7" s="36" t="s">
        <v>22</v>
      </c>
      <c r="L7" s="30"/>
      <c r="M7" s="30"/>
      <c r="N7" s="30"/>
      <c r="O7" s="30"/>
      <c r="P7" s="30"/>
      <c r="Q7" s="30"/>
      <c r="R7" s="30"/>
      <c r="S7" s="30"/>
      <c r="T7" s="30"/>
      <c r="U7" s="30"/>
      <c r="V7" s="30"/>
      <c r="W7" s="30"/>
      <c r="X7" s="30"/>
      <c r="Y7" s="30"/>
      <c r="Z7" s="30"/>
      <c r="AA7" s="30"/>
      <c r="AB7" s="30"/>
      <c r="AC7" s="30"/>
      <c r="AD7" s="30"/>
      <c r="AE7" s="30"/>
      <c r="AF7" s="30"/>
      <c r="AG7" s="30"/>
      <c r="AH7" s="30"/>
      <c r="AI7" s="30"/>
      <c r="AJ7" s="30"/>
      <c r="AK7" s="38" t="s">
        <v>23</v>
      </c>
      <c r="AL7" s="30"/>
      <c r="AM7" s="30"/>
      <c r="AN7" s="36" t="s">
        <v>22</v>
      </c>
      <c r="AO7" s="30"/>
      <c r="AP7" s="30"/>
      <c r="AQ7" s="32"/>
      <c r="BE7" s="362"/>
      <c r="BS7" s="25" t="s">
        <v>24</v>
      </c>
    </row>
    <row r="8" spans="1:74" ht="14.4" customHeight="1">
      <c r="B8" s="29"/>
      <c r="C8" s="30"/>
      <c r="D8" s="38" t="s">
        <v>25</v>
      </c>
      <c r="E8" s="30"/>
      <c r="F8" s="30"/>
      <c r="G8" s="30"/>
      <c r="H8" s="30"/>
      <c r="I8" s="30"/>
      <c r="J8" s="30"/>
      <c r="K8" s="36" t="s">
        <v>26</v>
      </c>
      <c r="L8" s="30"/>
      <c r="M8" s="30"/>
      <c r="N8" s="30"/>
      <c r="O8" s="30"/>
      <c r="P8" s="30"/>
      <c r="Q8" s="30"/>
      <c r="R8" s="30"/>
      <c r="S8" s="30"/>
      <c r="T8" s="30"/>
      <c r="U8" s="30"/>
      <c r="V8" s="30"/>
      <c r="W8" s="30"/>
      <c r="X8" s="30"/>
      <c r="Y8" s="30"/>
      <c r="Z8" s="30"/>
      <c r="AA8" s="30"/>
      <c r="AB8" s="30"/>
      <c r="AC8" s="30"/>
      <c r="AD8" s="30"/>
      <c r="AE8" s="30"/>
      <c r="AF8" s="30"/>
      <c r="AG8" s="30"/>
      <c r="AH8" s="30"/>
      <c r="AI8" s="30"/>
      <c r="AJ8" s="30"/>
      <c r="AK8" s="38" t="s">
        <v>27</v>
      </c>
      <c r="AL8" s="30"/>
      <c r="AM8" s="30"/>
      <c r="AN8" s="39" t="s">
        <v>28</v>
      </c>
      <c r="AO8" s="30"/>
      <c r="AP8" s="30"/>
      <c r="AQ8" s="32"/>
      <c r="BE8" s="362"/>
      <c r="BS8" s="25" t="s">
        <v>29</v>
      </c>
    </row>
    <row r="9" spans="1:74" ht="14.4" customHeight="1">
      <c r="B9" s="29"/>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2"/>
      <c r="BE9" s="362"/>
      <c r="BS9" s="25" t="s">
        <v>30</v>
      </c>
    </row>
    <row r="10" spans="1:74" ht="14.4" customHeight="1">
      <c r="B10" s="29"/>
      <c r="C10" s="30"/>
      <c r="D10" s="38" t="s">
        <v>31</v>
      </c>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8" t="s">
        <v>32</v>
      </c>
      <c r="AL10" s="30"/>
      <c r="AM10" s="30"/>
      <c r="AN10" s="36" t="s">
        <v>22</v>
      </c>
      <c r="AO10" s="30"/>
      <c r="AP10" s="30"/>
      <c r="AQ10" s="32"/>
      <c r="BE10" s="362"/>
      <c r="BS10" s="25" t="s">
        <v>20</v>
      </c>
    </row>
    <row r="11" spans="1:74" ht="18.45" customHeight="1">
      <c r="B11" s="29"/>
      <c r="C11" s="30"/>
      <c r="D11" s="30"/>
      <c r="E11" s="36" t="s">
        <v>26</v>
      </c>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8" t="s">
        <v>33</v>
      </c>
      <c r="AL11" s="30"/>
      <c r="AM11" s="30"/>
      <c r="AN11" s="36" t="s">
        <v>22</v>
      </c>
      <c r="AO11" s="30"/>
      <c r="AP11" s="30"/>
      <c r="AQ11" s="32"/>
      <c r="BE11" s="362"/>
      <c r="BS11" s="25" t="s">
        <v>20</v>
      </c>
    </row>
    <row r="12" spans="1:74" ht="6.9" customHeight="1">
      <c r="B12" s="2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2"/>
      <c r="BE12" s="362"/>
      <c r="BS12" s="25" t="s">
        <v>20</v>
      </c>
    </row>
    <row r="13" spans="1:74" ht="14.4" customHeight="1">
      <c r="B13" s="29"/>
      <c r="C13" s="30"/>
      <c r="D13" s="38" t="s">
        <v>34</v>
      </c>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8" t="s">
        <v>32</v>
      </c>
      <c r="AL13" s="30"/>
      <c r="AM13" s="30"/>
      <c r="AN13" s="40" t="s">
        <v>35</v>
      </c>
      <c r="AO13" s="30"/>
      <c r="AP13" s="30"/>
      <c r="AQ13" s="32"/>
      <c r="BE13" s="362"/>
      <c r="BS13" s="25" t="s">
        <v>20</v>
      </c>
    </row>
    <row r="14" spans="1:74" ht="13.2">
      <c r="B14" s="29"/>
      <c r="C14" s="30"/>
      <c r="D14" s="30"/>
      <c r="E14" s="366" t="s">
        <v>35</v>
      </c>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8" t="s">
        <v>33</v>
      </c>
      <c r="AL14" s="30"/>
      <c r="AM14" s="30"/>
      <c r="AN14" s="40" t="s">
        <v>35</v>
      </c>
      <c r="AO14" s="30"/>
      <c r="AP14" s="30"/>
      <c r="AQ14" s="32"/>
      <c r="BE14" s="362"/>
      <c r="BS14" s="25" t="s">
        <v>20</v>
      </c>
    </row>
    <row r="15" spans="1:74" ht="6.9" customHeight="1">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2"/>
      <c r="BE15" s="362"/>
      <c r="BS15" s="25" t="s">
        <v>6</v>
      </c>
    </row>
    <row r="16" spans="1:74" ht="14.4" customHeight="1">
      <c r="B16" s="29"/>
      <c r="C16" s="30"/>
      <c r="D16" s="38" t="s">
        <v>36</v>
      </c>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8" t="s">
        <v>32</v>
      </c>
      <c r="AL16" s="30"/>
      <c r="AM16" s="30"/>
      <c r="AN16" s="36" t="s">
        <v>22</v>
      </c>
      <c r="AO16" s="30"/>
      <c r="AP16" s="30"/>
      <c r="AQ16" s="32"/>
      <c r="BE16" s="362"/>
      <c r="BS16" s="25" t="s">
        <v>6</v>
      </c>
    </row>
    <row r="17" spans="2:71" ht="18.45" customHeight="1">
      <c r="B17" s="29"/>
      <c r="C17" s="30"/>
      <c r="D17" s="30"/>
      <c r="E17" s="36" t="s">
        <v>26</v>
      </c>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8" t="s">
        <v>33</v>
      </c>
      <c r="AL17" s="30"/>
      <c r="AM17" s="30"/>
      <c r="AN17" s="36" t="s">
        <v>22</v>
      </c>
      <c r="AO17" s="30"/>
      <c r="AP17" s="30"/>
      <c r="AQ17" s="32"/>
      <c r="BE17" s="362"/>
      <c r="BS17" s="25" t="s">
        <v>37</v>
      </c>
    </row>
    <row r="18" spans="2:71" ht="6.9" customHeight="1">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2"/>
      <c r="BE18" s="362"/>
      <c r="BS18" s="25" t="s">
        <v>8</v>
      </c>
    </row>
    <row r="19" spans="2:71" ht="14.4" customHeight="1">
      <c r="B19" s="29"/>
      <c r="C19" s="30"/>
      <c r="D19" s="38" t="s">
        <v>38</v>
      </c>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2"/>
      <c r="BE19" s="362"/>
      <c r="BS19" s="25" t="s">
        <v>8</v>
      </c>
    </row>
    <row r="20" spans="2:71" ht="48.75" customHeight="1">
      <c r="B20" s="29"/>
      <c r="C20" s="30"/>
      <c r="D20" s="30"/>
      <c r="E20" s="368" t="s">
        <v>39</v>
      </c>
      <c r="F20" s="368"/>
      <c r="G20" s="368"/>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0"/>
      <c r="AP20" s="30"/>
      <c r="AQ20" s="32"/>
      <c r="BE20" s="362"/>
      <c r="BS20" s="25" t="s">
        <v>6</v>
      </c>
    </row>
    <row r="21" spans="2:71" ht="6.9" customHeight="1">
      <c r="B21" s="2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2"/>
      <c r="BE21" s="362"/>
    </row>
    <row r="22" spans="2:71" ht="6.9" customHeight="1">
      <c r="B22" s="29"/>
      <c r="C22" s="30"/>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30"/>
      <c r="AQ22" s="32"/>
      <c r="BE22" s="362"/>
    </row>
    <row r="23" spans="2:71" s="1" customFormat="1" ht="25.95" customHeight="1">
      <c r="B23" s="42"/>
      <c r="C23" s="43"/>
      <c r="D23" s="44" t="s">
        <v>40</v>
      </c>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369">
        <f>ROUND(AG51,2)</f>
        <v>0</v>
      </c>
      <c r="AL23" s="370"/>
      <c r="AM23" s="370"/>
      <c r="AN23" s="370"/>
      <c r="AO23" s="370"/>
      <c r="AP23" s="43"/>
      <c r="AQ23" s="46"/>
      <c r="BE23" s="362"/>
    </row>
    <row r="24" spans="2:71" s="1" customFormat="1" ht="6.9" customHeight="1">
      <c r="B24" s="42"/>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6"/>
      <c r="BE24" s="362"/>
    </row>
    <row r="25" spans="2:71" s="1" customFormat="1" ht="12">
      <c r="B25" s="42"/>
      <c r="C25" s="43"/>
      <c r="D25" s="43"/>
      <c r="E25" s="43"/>
      <c r="F25" s="43"/>
      <c r="G25" s="43"/>
      <c r="H25" s="43"/>
      <c r="I25" s="43"/>
      <c r="J25" s="43"/>
      <c r="K25" s="43"/>
      <c r="L25" s="371" t="s">
        <v>41</v>
      </c>
      <c r="M25" s="371"/>
      <c r="N25" s="371"/>
      <c r="O25" s="371"/>
      <c r="P25" s="43"/>
      <c r="Q25" s="43"/>
      <c r="R25" s="43"/>
      <c r="S25" s="43"/>
      <c r="T25" s="43"/>
      <c r="U25" s="43"/>
      <c r="V25" s="43"/>
      <c r="W25" s="371" t="s">
        <v>42</v>
      </c>
      <c r="X25" s="371"/>
      <c r="Y25" s="371"/>
      <c r="Z25" s="371"/>
      <c r="AA25" s="371"/>
      <c r="AB25" s="371"/>
      <c r="AC25" s="371"/>
      <c r="AD25" s="371"/>
      <c r="AE25" s="371"/>
      <c r="AF25" s="43"/>
      <c r="AG25" s="43"/>
      <c r="AH25" s="43"/>
      <c r="AI25" s="43"/>
      <c r="AJ25" s="43"/>
      <c r="AK25" s="371" t="s">
        <v>43</v>
      </c>
      <c r="AL25" s="371"/>
      <c r="AM25" s="371"/>
      <c r="AN25" s="371"/>
      <c r="AO25" s="371"/>
      <c r="AP25" s="43"/>
      <c r="AQ25" s="46"/>
      <c r="BE25" s="362"/>
    </row>
    <row r="26" spans="2:71" s="2" customFormat="1" ht="14.4" customHeight="1">
      <c r="B26" s="48"/>
      <c r="C26" s="49"/>
      <c r="D26" s="50" t="s">
        <v>44</v>
      </c>
      <c r="E26" s="49"/>
      <c r="F26" s="50" t="s">
        <v>45</v>
      </c>
      <c r="G26" s="49"/>
      <c r="H26" s="49"/>
      <c r="I26" s="49"/>
      <c r="J26" s="49"/>
      <c r="K26" s="49"/>
      <c r="L26" s="372">
        <v>0.21</v>
      </c>
      <c r="M26" s="373"/>
      <c r="N26" s="373"/>
      <c r="O26" s="373"/>
      <c r="P26" s="49"/>
      <c r="Q26" s="49"/>
      <c r="R26" s="49"/>
      <c r="S26" s="49"/>
      <c r="T26" s="49"/>
      <c r="U26" s="49"/>
      <c r="V26" s="49"/>
      <c r="W26" s="374">
        <f>ROUND(AZ51,2)</f>
        <v>0</v>
      </c>
      <c r="X26" s="373"/>
      <c r="Y26" s="373"/>
      <c r="Z26" s="373"/>
      <c r="AA26" s="373"/>
      <c r="AB26" s="373"/>
      <c r="AC26" s="373"/>
      <c r="AD26" s="373"/>
      <c r="AE26" s="373"/>
      <c r="AF26" s="49"/>
      <c r="AG26" s="49"/>
      <c r="AH26" s="49"/>
      <c r="AI26" s="49"/>
      <c r="AJ26" s="49"/>
      <c r="AK26" s="374">
        <f>ROUND(AV51,2)</f>
        <v>0</v>
      </c>
      <c r="AL26" s="373"/>
      <c r="AM26" s="373"/>
      <c r="AN26" s="373"/>
      <c r="AO26" s="373"/>
      <c r="AP26" s="49"/>
      <c r="AQ26" s="51"/>
      <c r="BE26" s="362"/>
    </row>
    <row r="27" spans="2:71" s="2" customFormat="1" ht="14.4" customHeight="1">
      <c r="B27" s="48"/>
      <c r="C27" s="49"/>
      <c r="D27" s="49"/>
      <c r="E27" s="49"/>
      <c r="F27" s="50" t="s">
        <v>46</v>
      </c>
      <c r="G27" s="49"/>
      <c r="H27" s="49"/>
      <c r="I27" s="49"/>
      <c r="J27" s="49"/>
      <c r="K27" s="49"/>
      <c r="L27" s="372">
        <v>0.15</v>
      </c>
      <c r="M27" s="373"/>
      <c r="N27" s="373"/>
      <c r="O27" s="373"/>
      <c r="P27" s="49"/>
      <c r="Q27" s="49"/>
      <c r="R27" s="49"/>
      <c r="S27" s="49"/>
      <c r="T27" s="49"/>
      <c r="U27" s="49"/>
      <c r="V27" s="49"/>
      <c r="W27" s="374">
        <f>ROUND(BA51,2)</f>
        <v>0</v>
      </c>
      <c r="X27" s="373"/>
      <c r="Y27" s="373"/>
      <c r="Z27" s="373"/>
      <c r="AA27" s="373"/>
      <c r="AB27" s="373"/>
      <c r="AC27" s="373"/>
      <c r="AD27" s="373"/>
      <c r="AE27" s="373"/>
      <c r="AF27" s="49"/>
      <c r="AG27" s="49"/>
      <c r="AH27" s="49"/>
      <c r="AI27" s="49"/>
      <c r="AJ27" s="49"/>
      <c r="AK27" s="374">
        <f>ROUND(AW51,2)</f>
        <v>0</v>
      </c>
      <c r="AL27" s="373"/>
      <c r="AM27" s="373"/>
      <c r="AN27" s="373"/>
      <c r="AO27" s="373"/>
      <c r="AP27" s="49"/>
      <c r="AQ27" s="51"/>
      <c r="BE27" s="362"/>
    </row>
    <row r="28" spans="2:71" s="2" customFormat="1" ht="14.4" hidden="1" customHeight="1">
      <c r="B28" s="48"/>
      <c r="C28" s="49"/>
      <c r="D28" s="49"/>
      <c r="E28" s="49"/>
      <c r="F28" s="50" t="s">
        <v>47</v>
      </c>
      <c r="G28" s="49"/>
      <c r="H28" s="49"/>
      <c r="I28" s="49"/>
      <c r="J28" s="49"/>
      <c r="K28" s="49"/>
      <c r="L28" s="372">
        <v>0.21</v>
      </c>
      <c r="M28" s="373"/>
      <c r="N28" s="373"/>
      <c r="O28" s="373"/>
      <c r="P28" s="49"/>
      <c r="Q28" s="49"/>
      <c r="R28" s="49"/>
      <c r="S28" s="49"/>
      <c r="T28" s="49"/>
      <c r="U28" s="49"/>
      <c r="V28" s="49"/>
      <c r="W28" s="374">
        <f>ROUND(BB51,2)</f>
        <v>0</v>
      </c>
      <c r="X28" s="373"/>
      <c r="Y28" s="373"/>
      <c r="Z28" s="373"/>
      <c r="AA28" s="373"/>
      <c r="AB28" s="373"/>
      <c r="AC28" s="373"/>
      <c r="AD28" s="373"/>
      <c r="AE28" s="373"/>
      <c r="AF28" s="49"/>
      <c r="AG28" s="49"/>
      <c r="AH28" s="49"/>
      <c r="AI28" s="49"/>
      <c r="AJ28" s="49"/>
      <c r="AK28" s="374">
        <v>0</v>
      </c>
      <c r="AL28" s="373"/>
      <c r="AM28" s="373"/>
      <c r="AN28" s="373"/>
      <c r="AO28" s="373"/>
      <c r="AP28" s="49"/>
      <c r="AQ28" s="51"/>
      <c r="BE28" s="362"/>
    </row>
    <row r="29" spans="2:71" s="2" customFormat="1" ht="14.4" hidden="1" customHeight="1">
      <c r="B29" s="48"/>
      <c r="C29" s="49"/>
      <c r="D29" s="49"/>
      <c r="E29" s="49"/>
      <c r="F29" s="50" t="s">
        <v>48</v>
      </c>
      <c r="G29" s="49"/>
      <c r="H29" s="49"/>
      <c r="I29" s="49"/>
      <c r="J29" s="49"/>
      <c r="K29" s="49"/>
      <c r="L29" s="372">
        <v>0.15</v>
      </c>
      <c r="M29" s="373"/>
      <c r="N29" s="373"/>
      <c r="O29" s="373"/>
      <c r="P29" s="49"/>
      <c r="Q29" s="49"/>
      <c r="R29" s="49"/>
      <c r="S29" s="49"/>
      <c r="T29" s="49"/>
      <c r="U29" s="49"/>
      <c r="V29" s="49"/>
      <c r="W29" s="374">
        <f>ROUND(BC51,2)</f>
        <v>0</v>
      </c>
      <c r="X29" s="373"/>
      <c r="Y29" s="373"/>
      <c r="Z29" s="373"/>
      <c r="AA29" s="373"/>
      <c r="AB29" s="373"/>
      <c r="AC29" s="373"/>
      <c r="AD29" s="373"/>
      <c r="AE29" s="373"/>
      <c r="AF29" s="49"/>
      <c r="AG29" s="49"/>
      <c r="AH29" s="49"/>
      <c r="AI29" s="49"/>
      <c r="AJ29" s="49"/>
      <c r="AK29" s="374">
        <v>0</v>
      </c>
      <c r="AL29" s="373"/>
      <c r="AM29" s="373"/>
      <c r="AN29" s="373"/>
      <c r="AO29" s="373"/>
      <c r="AP29" s="49"/>
      <c r="AQ29" s="51"/>
      <c r="BE29" s="362"/>
    </row>
    <row r="30" spans="2:71" s="2" customFormat="1" ht="14.4" hidden="1" customHeight="1">
      <c r="B30" s="48"/>
      <c r="C30" s="49"/>
      <c r="D30" s="49"/>
      <c r="E30" s="49"/>
      <c r="F30" s="50" t="s">
        <v>49</v>
      </c>
      <c r="G30" s="49"/>
      <c r="H30" s="49"/>
      <c r="I30" s="49"/>
      <c r="J30" s="49"/>
      <c r="K30" s="49"/>
      <c r="L30" s="372">
        <v>0</v>
      </c>
      <c r="M30" s="373"/>
      <c r="N30" s="373"/>
      <c r="O30" s="373"/>
      <c r="P30" s="49"/>
      <c r="Q30" s="49"/>
      <c r="R30" s="49"/>
      <c r="S30" s="49"/>
      <c r="T30" s="49"/>
      <c r="U30" s="49"/>
      <c r="V30" s="49"/>
      <c r="W30" s="374">
        <f>ROUND(BD51,2)</f>
        <v>0</v>
      </c>
      <c r="X30" s="373"/>
      <c r="Y30" s="373"/>
      <c r="Z30" s="373"/>
      <c r="AA30" s="373"/>
      <c r="AB30" s="373"/>
      <c r="AC30" s="373"/>
      <c r="AD30" s="373"/>
      <c r="AE30" s="373"/>
      <c r="AF30" s="49"/>
      <c r="AG30" s="49"/>
      <c r="AH30" s="49"/>
      <c r="AI30" s="49"/>
      <c r="AJ30" s="49"/>
      <c r="AK30" s="374">
        <v>0</v>
      </c>
      <c r="AL30" s="373"/>
      <c r="AM30" s="373"/>
      <c r="AN30" s="373"/>
      <c r="AO30" s="373"/>
      <c r="AP30" s="49"/>
      <c r="AQ30" s="51"/>
      <c r="BE30" s="362"/>
    </row>
    <row r="31" spans="2:71" s="1" customFormat="1" ht="6.9" customHeight="1">
      <c r="B31" s="4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6"/>
      <c r="BE31" s="362"/>
    </row>
    <row r="32" spans="2:71" s="1" customFormat="1" ht="25.95" customHeight="1">
      <c r="B32" s="42"/>
      <c r="C32" s="52"/>
      <c r="D32" s="53" t="s">
        <v>50</v>
      </c>
      <c r="E32" s="54"/>
      <c r="F32" s="54"/>
      <c r="G32" s="54"/>
      <c r="H32" s="54"/>
      <c r="I32" s="54"/>
      <c r="J32" s="54"/>
      <c r="K32" s="54"/>
      <c r="L32" s="54"/>
      <c r="M32" s="54"/>
      <c r="N32" s="54"/>
      <c r="O32" s="54"/>
      <c r="P32" s="54"/>
      <c r="Q32" s="54"/>
      <c r="R32" s="54"/>
      <c r="S32" s="54"/>
      <c r="T32" s="55" t="s">
        <v>51</v>
      </c>
      <c r="U32" s="54"/>
      <c r="V32" s="54"/>
      <c r="W32" s="54"/>
      <c r="X32" s="375" t="s">
        <v>52</v>
      </c>
      <c r="Y32" s="376"/>
      <c r="Z32" s="376"/>
      <c r="AA32" s="376"/>
      <c r="AB32" s="376"/>
      <c r="AC32" s="54"/>
      <c r="AD32" s="54"/>
      <c r="AE32" s="54"/>
      <c r="AF32" s="54"/>
      <c r="AG32" s="54"/>
      <c r="AH32" s="54"/>
      <c r="AI32" s="54"/>
      <c r="AJ32" s="54"/>
      <c r="AK32" s="377">
        <f>SUM(AK23:AK30)</f>
        <v>0</v>
      </c>
      <c r="AL32" s="376"/>
      <c r="AM32" s="376"/>
      <c r="AN32" s="376"/>
      <c r="AO32" s="378"/>
      <c r="AP32" s="52"/>
      <c r="AQ32" s="56"/>
      <c r="BE32" s="362"/>
    </row>
    <row r="33" spans="2:56" s="1" customFormat="1" ht="6.9" customHeight="1">
      <c r="B33" s="42"/>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6"/>
    </row>
    <row r="34" spans="2:56" s="1" customFormat="1" ht="6.9" customHeight="1">
      <c r="B34" s="57"/>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9"/>
    </row>
    <row r="38" spans="2:56" s="1" customFormat="1" ht="6.9" customHeight="1">
      <c r="B38" s="60"/>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2"/>
    </row>
    <row r="39" spans="2:56" s="1" customFormat="1" ht="36.9" customHeight="1">
      <c r="B39" s="42"/>
      <c r="C39" s="63" t="s">
        <v>53</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2"/>
    </row>
    <row r="40" spans="2:56" s="1" customFormat="1" ht="6.9" customHeight="1">
      <c r="B40" s="42"/>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2"/>
    </row>
    <row r="41" spans="2:56" s="3" customFormat="1" ht="14.4" customHeight="1">
      <c r="B41" s="65"/>
      <c r="C41" s="66" t="s">
        <v>15</v>
      </c>
      <c r="D41" s="67"/>
      <c r="E41" s="67"/>
      <c r="F41" s="67"/>
      <c r="G41" s="67"/>
      <c r="H41" s="67"/>
      <c r="I41" s="67"/>
      <c r="J41" s="67"/>
      <c r="K41" s="67"/>
      <c r="L41" s="67" t="str">
        <f>K5</f>
        <v>VZ171009</v>
      </c>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8"/>
    </row>
    <row r="42" spans="2:56" s="4" customFormat="1" ht="36.9" customHeight="1">
      <c r="B42" s="69"/>
      <c r="C42" s="70" t="s">
        <v>18</v>
      </c>
      <c r="D42" s="71"/>
      <c r="E42" s="71"/>
      <c r="F42" s="71"/>
      <c r="G42" s="71"/>
      <c r="H42" s="71"/>
      <c r="I42" s="71"/>
      <c r="J42" s="71"/>
      <c r="K42" s="71"/>
      <c r="L42" s="379" t="str">
        <f>K6</f>
        <v>Stavební úpravy a nástavba MŠ Tovéř - neuznatelné náklady</v>
      </c>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0"/>
      <c r="AO42" s="380"/>
      <c r="AP42" s="71"/>
      <c r="AQ42" s="71"/>
      <c r="AR42" s="72"/>
    </row>
    <row r="43" spans="2:56" s="1" customFormat="1" ht="6.9" customHeight="1">
      <c r="B43" s="42"/>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2"/>
    </row>
    <row r="44" spans="2:56" s="1" customFormat="1" ht="13.2">
      <c r="B44" s="42"/>
      <c r="C44" s="66" t="s">
        <v>25</v>
      </c>
      <c r="D44" s="64"/>
      <c r="E44" s="64"/>
      <c r="F44" s="64"/>
      <c r="G44" s="64"/>
      <c r="H44" s="64"/>
      <c r="I44" s="64"/>
      <c r="J44" s="64"/>
      <c r="K44" s="64"/>
      <c r="L44" s="73" t="str">
        <f>IF(K8="","",K8)</f>
        <v xml:space="preserve"> </v>
      </c>
      <c r="M44" s="64"/>
      <c r="N44" s="64"/>
      <c r="O44" s="64"/>
      <c r="P44" s="64"/>
      <c r="Q44" s="64"/>
      <c r="R44" s="64"/>
      <c r="S44" s="64"/>
      <c r="T44" s="64"/>
      <c r="U44" s="64"/>
      <c r="V44" s="64"/>
      <c r="W44" s="64"/>
      <c r="X44" s="64"/>
      <c r="Y44" s="64"/>
      <c r="Z44" s="64"/>
      <c r="AA44" s="64"/>
      <c r="AB44" s="64"/>
      <c r="AC44" s="64"/>
      <c r="AD44" s="64"/>
      <c r="AE44" s="64"/>
      <c r="AF44" s="64"/>
      <c r="AG44" s="64"/>
      <c r="AH44" s="64"/>
      <c r="AI44" s="66" t="s">
        <v>27</v>
      </c>
      <c r="AJ44" s="64"/>
      <c r="AK44" s="64"/>
      <c r="AL44" s="64"/>
      <c r="AM44" s="381" t="str">
        <f>IF(AN8= "","",AN8)</f>
        <v>20. 10. 2017</v>
      </c>
      <c r="AN44" s="381"/>
      <c r="AO44" s="64"/>
      <c r="AP44" s="64"/>
      <c r="AQ44" s="64"/>
      <c r="AR44" s="62"/>
    </row>
    <row r="45" spans="2:56" s="1" customFormat="1" ht="6.9" customHeight="1">
      <c r="B45" s="42"/>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2"/>
    </row>
    <row r="46" spans="2:56" s="1" customFormat="1" ht="13.2">
      <c r="B46" s="42"/>
      <c r="C46" s="66" t="s">
        <v>31</v>
      </c>
      <c r="D46" s="64"/>
      <c r="E46" s="64"/>
      <c r="F46" s="64"/>
      <c r="G46" s="64"/>
      <c r="H46" s="64"/>
      <c r="I46" s="64"/>
      <c r="J46" s="64"/>
      <c r="K46" s="64"/>
      <c r="L46" s="67" t="str">
        <f>IF(E11= "","",E11)</f>
        <v xml:space="preserve"> </v>
      </c>
      <c r="M46" s="64"/>
      <c r="N46" s="64"/>
      <c r="O46" s="64"/>
      <c r="P46" s="64"/>
      <c r="Q46" s="64"/>
      <c r="R46" s="64"/>
      <c r="S46" s="64"/>
      <c r="T46" s="64"/>
      <c r="U46" s="64"/>
      <c r="V46" s="64"/>
      <c r="W46" s="64"/>
      <c r="X46" s="64"/>
      <c r="Y46" s="64"/>
      <c r="Z46" s="64"/>
      <c r="AA46" s="64"/>
      <c r="AB46" s="64"/>
      <c r="AC46" s="64"/>
      <c r="AD46" s="64"/>
      <c r="AE46" s="64"/>
      <c r="AF46" s="64"/>
      <c r="AG46" s="64"/>
      <c r="AH46" s="64"/>
      <c r="AI46" s="66" t="s">
        <v>36</v>
      </c>
      <c r="AJ46" s="64"/>
      <c r="AK46" s="64"/>
      <c r="AL46" s="64"/>
      <c r="AM46" s="382" t="str">
        <f>IF(E17="","",E17)</f>
        <v xml:space="preserve"> </v>
      </c>
      <c r="AN46" s="382"/>
      <c r="AO46" s="382"/>
      <c r="AP46" s="382"/>
      <c r="AQ46" s="64"/>
      <c r="AR46" s="62"/>
      <c r="AS46" s="383" t="s">
        <v>54</v>
      </c>
      <c r="AT46" s="384"/>
      <c r="AU46" s="75"/>
      <c r="AV46" s="75"/>
      <c r="AW46" s="75"/>
      <c r="AX46" s="75"/>
      <c r="AY46" s="75"/>
      <c r="AZ46" s="75"/>
      <c r="BA46" s="75"/>
      <c r="BB46" s="75"/>
      <c r="BC46" s="75"/>
      <c r="BD46" s="76"/>
    </row>
    <row r="47" spans="2:56" s="1" customFormat="1" ht="13.2">
      <c r="B47" s="42"/>
      <c r="C47" s="66" t="s">
        <v>34</v>
      </c>
      <c r="D47" s="64"/>
      <c r="E47" s="64"/>
      <c r="F47" s="64"/>
      <c r="G47" s="64"/>
      <c r="H47" s="64"/>
      <c r="I47" s="64"/>
      <c r="J47" s="64"/>
      <c r="K47" s="64"/>
      <c r="L47" s="67" t="str">
        <f>IF(E14= "Vyplň údaj","",E14)</f>
        <v/>
      </c>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2"/>
      <c r="AS47" s="385"/>
      <c r="AT47" s="386"/>
      <c r="AU47" s="77"/>
      <c r="AV47" s="77"/>
      <c r="AW47" s="77"/>
      <c r="AX47" s="77"/>
      <c r="AY47" s="77"/>
      <c r="AZ47" s="77"/>
      <c r="BA47" s="77"/>
      <c r="BB47" s="77"/>
      <c r="BC47" s="77"/>
      <c r="BD47" s="78"/>
    </row>
    <row r="48" spans="2:56" s="1" customFormat="1" ht="10.8" customHeight="1">
      <c r="B48" s="42"/>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2"/>
      <c r="AS48" s="387"/>
      <c r="AT48" s="388"/>
      <c r="AU48" s="43"/>
      <c r="AV48" s="43"/>
      <c r="AW48" s="43"/>
      <c r="AX48" s="43"/>
      <c r="AY48" s="43"/>
      <c r="AZ48" s="43"/>
      <c r="BA48" s="43"/>
      <c r="BB48" s="43"/>
      <c r="BC48" s="43"/>
      <c r="BD48" s="79"/>
    </row>
    <row r="49" spans="1:91" s="1" customFormat="1" ht="29.25" customHeight="1">
      <c r="B49" s="42"/>
      <c r="C49" s="389" t="s">
        <v>55</v>
      </c>
      <c r="D49" s="390"/>
      <c r="E49" s="390"/>
      <c r="F49" s="390"/>
      <c r="G49" s="390"/>
      <c r="H49" s="80"/>
      <c r="I49" s="391" t="s">
        <v>56</v>
      </c>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2" t="s">
        <v>57</v>
      </c>
      <c r="AH49" s="390"/>
      <c r="AI49" s="390"/>
      <c r="AJ49" s="390"/>
      <c r="AK49" s="390"/>
      <c r="AL49" s="390"/>
      <c r="AM49" s="390"/>
      <c r="AN49" s="391" t="s">
        <v>58</v>
      </c>
      <c r="AO49" s="390"/>
      <c r="AP49" s="390"/>
      <c r="AQ49" s="81" t="s">
        <v>59</v>
      </c>
      <c r="AR49" s="62"/>
      <c r="AS49" s="82" t="s">
        <v>60</v>
      </c>
      <c r="AT49" s="83" t="s">
        <v>61</v>
      </c>
      <c r="AU49" s="83" t="s">
        <v>62</v>
      </c>
      <c r="AV49" s="83" t="s">
        <v>63</v>
      </c>
      <c r="AW49" s="83" t="s">
        <v>64</v>
      </c>
      <c r="AX49" s="83" t="s">
        <v>65</v>
      </c>
      <c r="AY49" s="83" t="s">
        <v>66</v>
      </c>
      <c r="AZ49" s="83" t="s">
        <v>67</v>
      </c>
      <c r="BA49" s="83" t="s">
        <v>68</v>
      </c>
      <c r="BB49" s="83" t="s">
        <v>69</v>
      </c>
      <c r="BC49" s="83" t="s">
        <v>70</v>
      </c>
      <c r="BD49" s="84" t="s">
        <v>71</v>
      </c>
    </row>
    <row r="50" spans="1:91" s="1" customFormat="1" ht="10.8" customHeight="1">
      <c r="B50" s="42"/>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2"/>
      <c r="AS50" s="85"/>
      <c r="AT50" s="86"/>
      <c r="AU50" s="86"/>
      <c r="AV50" s="86"/>
      <c r="AW50" s="86"/>
      <c r="AX50" s="86"/>
      <c r="AY50" s="86"/>
      <c r="AZ50" s="86"/>
      <c r="BA50" s="86"/>
      <c r="BB50" s="86"/>
      <c r="BC50" s="86"/>
      <c r="BD50" s="87"/>
    </row>
    <row r="51" spans="1:91" s="4" customFormat="1" ht="32.4" customHeight="1">
      <c r="B51" s="69"/>
      <c r="C51" s="88" t="s">
        <v>72</v>
      </c>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400">
        <f>ROUND(AG52,2)</f>
        <v>0</v>
      </c>
      <c r="AH51" s="400"/>
      <c r="AI51" s="400"/>
      <c r="AJ51" s="400"/>
      <c r="AK51" s="400"/>
      <c r="AL51" s="400"/>
      <c r="AM51" s="400"/>
      <c r="AN51" s="401">
        <f>SUM(AG51,AT51)</f>
        <v>0</v>
      </c>
      <c r="AO51" s="401"/>
      <c r="AP51" s="401"/>
      <c r="AQ51" s="90" t="s">
        <v>22</v>
      </c>
      <c r="AR51" s="72"/>
      <c r="AS51" s="91">
        <f>ROUND(AS52,2)</f>
        <v>0</v>
      </c>
      <c r="AT51" s="92">
        <f>ROUND(SUM(AV51:AW51),2)</f>
        <v>0</v>
      </c>
      <c r="AU51" s="93">
        <f>ROUND(AU52,5)</f>
        <v>0</v>
      </c>
      <c r="AV51" s="92">
        <f>ROUND(AZ51*L26,2)</f>
        <v>0</v>
      </c>
      <c r="AW51" s="92">
        <f>ROUND(BA51*L27,2)</f>
        <v>0</v>
      </c>
      <c r="AX51" s="92">
        <f>ROUND(BB51*L26,2)</f>
        <v>0</v>
      </c>
      <c r="AY51" s="92">
        <f>ROUND(BC51*L27,2)</f>
        <v>0</v>
      </c>
      <c r="AZ51" s="92">
        <f t="shared" ref="AZ51:BD52" si="0">ROUND(AZ52,2)</f>
        <v>0</v>
      </c>
      <c r="BA51" s="92">
        <f t="shared" si="0"/>
        <v>0</v>
      </c>
      <c r="BB51" s="92">
        <f t="shared" si="0"/>
        <v>0</v>
      </c>
      <c r="BC51" s="92">
        <f t="shared" si="0"/>
        <v>0</v>
      </c>
      <c r="BD51" s="94">
        <f t="shared" si="0"/>
        <v>0</v>
      </c>
      <c r="BS51" s="95" t="s">
        <v>73</v>
      </c>
      <c r="BT51" s="95" t="s">
        <v>74</v>
      </c>
      <c r="BU51" s="96" t="s">
        <v>75</v>
      </c>
      <c r="BV51" s="95" t="s">
        <v>76</v>
      </c>
      <c r="BW51" s="95" t="s">
        <v>7</v>
      </c>
      <c r="BX51" s="95" t="s">
        <v>77</v>
      </c>
      <c r="CL51" s="95" t="s">
        <v>22</v>
      </c>
    </row>
    <row r="52" spans="1:91" s="5" customFormat="1" ht="37.5" customHeight="1">
      <c r="B52" s="97"/>
      <c r="C52" s="98"/>
      <c r="D52" s="396" t="s">
        <v>78</v>
      </c>
      <c r="E52" s="396"/>
      <c r="F52" s="396"/>
      <c r="G52" s="396"/>
      <c r="H52" s="396"/>
      <c r="I52" s="99"/>
      <c r="J52" s="396" t="s">
        <v>19</v>
      </c>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5">
        <f>ROUND(AG53,2)</f>
        <v>0</v>
      </c>
      <c r="AH52" s="394"/>
      <c r="AI52" s="394"/>
      <c r="AJ52" s="394"/>
      <c r="AK52" s="394"/>
      <c r="AL52" s="394"/>
      <c r="AM52" s="394"/>
      <c r="AN52" s="393">
        <f>SUM(AG52,AT52)</f>
        <v>0</v>
      </c>
      <c r="AO52" s="394"/>
      <c r="AP52" s="394"/>
      <c r="AQ52" s="100" t="s">
        <v>79</v>
      </c>
      <c r="AR52" s="101"/>
      <c r="AS52" s="102">
        <f>ROUND(AS53,2)</f>
        <v>0</v>
      </c>
      <c r="AT52" s="103">
        <f>ROUND(SUM(AV52:AW52),2)</f>
        <v>0</v>
      </c>
      <c r="AU52" s="104">
        <f>ROUND(AU53,5)</f>
        <v>0</v>
      </c>
      <c r="AV52" s="103">
        <f>ROUND(AZ52*L26,2)</f>
        <v>0</v>
      </c>
      <c r="AW52" s="103">
        <f>ROUND(BA52*L27,2)</f>
        <v>0</v>
      </c>
      <c r="AX52" s="103">
        <f>ROUND(BB52*L26,2)</f>
        <v>0</v>
      </c>
      <c r="AY52" s="103">
        <f>ROUND(BC52*L27,2)</f>
        <v>0</v>
      </c>
      <c r="AZ52" s="103">
        <f t="shared" si="0"/>
        <v>0</v>
      </c>
      <c r="BA52" s="103">
        <f t="shared" si="0"/>
        <v>0</v>
      </c>
      <c r="BB52" s="103">
        <f t="shared" si="0"/>
        <v>0</v>
      </c>
      <c r="BC52" s="103">
        <f t="shared" si="0"/>
        <v>0</v>
      </c>
      <c r="BD52" s="105">
        <f t="shared" si="0"/>
        <v>0</v>
      </c>
      <c r="BS52" s="106" t="s">
        <v>73</v>
      </c>
      <c r="BT52" s="106" t="s">
        <v>24</v>
      </c>
      <c r="BU52" s="106" t="s">
        <v>75</v>
      </c>
      <c r="BV52" s="106" t="s">
        <v>76</v>
      </c>
      <c r="BW52" s="106" t="s">
        <v>80</v>
      </c>
      <c r="BX52" s="106" t="s">
        <v>7</v>
      </c>
      <c r="CL52" s="106" t="s">
        <v>22</v>
      </c>
      <c r="CM52" s="106" t="s">
        <v>81</v>
      </c>
    </row>
    <row r="53" spans="1:91" s="6" customFormat="1" ht="34.5" customHeight="1">
      <c r="A53" s="107" t="s">
        <v>82</v>
      </c>
      <c r="B53" s="108"/>
      <c r="C53" s="109"/>
      <c r="D53" s="109"/>
      <c r="E53" s="399" t="s">
        <v>78</v>
      </c>
      <c r="F53" s="399"/>
      <c r="G53" s="399"/>
      <c r="H53" s="399"/>
      <c r="I53" s="399"/>
      <c r="J53" s="109"/>
      <c r="K53" s="399" t="s">
        <v>83</v>
      </c>
      <c r="L53" s="399"/>
      <c r="M53" s="399"/>
      <c r="N53" s="399"/>
      <c r="O53" s="399"/>
      <c r="P53" s="399"/>
      <c r="Q53" s="399"/>
      <c r="R53" s="399"/>
      <c r="S53" s="399"/>
      <c r="T53" s="399"/>
      <c r="U53" s="399"/>
      <c r="V53" s="399"/>
      <c r="W53" s="399"/>
      <c r="X53" s="399"/>
      <c r="Y53" s="399"/>
      <c r="Z53" s="399"/>
      <c r="AA53" s="399"/>
      <c r="AB53" s="399"/>
      <c r="AC53" s="399"/>
      <c r="AD53" s="399"/>
      <c r="AE53" s="399"/>
      <c r="AF53" s="399"/>
      <c r="AG53" s="397">
        <f>'01 - Stavební úpravy a ná...'!J29</f>
        <v>0</v>
      </c>
      <c r="AH53" s="398"/>
      <c r="AI53" s="398"/>
      <c r="AJ53" s="398"/>
      <c r="AK53" s="398"/>
      <c r="AL53" s="398"/>
      <c r="AM53" s="398"/>
      <c r="AN53" s="397">
        <f>SUM(AG53,AT53)</f>
        <v>0</v>
      </c>
      <c r="AO53" s="398"/>
      <c r="AP53" s="398"/>
      <c r="AQ53" s="110" t="s">
        <v>84</v>
      </c>
      <c r="AR53" s="111"/>
      <c r="AS53" s="112">
        <v>0</v>
      </c>
      <c r="AT53" s="113">
        <f>ROUND(SUM(AV53:AW53),2)</f>
        <v>0</v>
      </c>
      <c r="AU53" s="114">
        <f>'01 - Stavební úpravy a ná...'!P119</f>
        <v>0</v>
      </c>
      <c r="AV53" s="113">
        <f>'01 - Stavební úpravy a ná...'!J32</f>
        <v>0</v>
      </c>
      <c r="AW53" s="113">
        <f>'01 - Stavební úpravy a ná...'!J33</f>
        <v>0</v>
      </c>
      <c r="AX53" s="113">
        <f>'01 - Stavební úpravy a ná...'!J34</f>
        <v>0</v>
      </c>
      <c r="AY53" s="113">
        <f>'01 - Stavební úpravy a ná...'!J35</f>
        <v>0</v>
      </c>
      <c r="AZ53" s="113">
        <f>'01 - Stavební úpravy a ná...'!F32</f>
        <v>0</v>
      </c>
      <c r="BA53" s="113">
        <f>'01 - Stavební úpravy a ná...'!F33</f>
        <v>0</v>
      </c>
      <c r="BB53" s="113">
        <f>'01 - Stavební úpravy a ná...'!F34</f>
        <v>0</v>
      </c>
      <c r="BC53" s="113">
        <f>'01 - Stavební úpravy a ná...'!F35</f>
        <v>0</v>
      </c>
      <c r="BD53" s="115">
        <f>'01 - Stavební úpravy a ná...'!F36</f>
        <v>0</v>
      </c>
      <c r="BT53" s="116" t="s">
        <v>81</v>
      </c>
      <c r="BV53" s="116" t="s">
        <v>76</v>
      </c>
      <c r="BW53" s="116" t="s">
        <v>85</v>
      </c>
      <c r="BX53" s="116" t="s">
        <v>80</v>
      </c>
      <c r="CL53" s="116" t="s">
        <v>22</v>
      </c>
    </row>
    <row r="54" spans="1:91" s="1" customFormat="1" ht="30" customHeight="1">
      <c r="B54" s="42"/>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2"/>
    </row>
    <row r="55" spans="1:91" s="1" customFormat="1" ht="6.9" customHeight="1">
      <c r="B55" s="57"/>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62"/>
    </row>
  </sheetData>
  <sheetProtection algorithmName="SHA-512" hashValue="ZVaZtGjIK7mNm3off1xxDJ48Oexo1GfvyUuhMvd4j7SLj2bDJvyx6fZ/mJqJP9vXUWe8raHEQqj6se/ucQPYMQ==" saltValue="c9LxCqdjiSpdHpFIbyxGAw==" spinCount="100000" sheet="1" objects="1" scenarios="1" formatCells="0" formatColumns="0" formatRows="0" sort="0" autoFilter="0"/>
  <mergeCells count="45">
    <mergeCell ref="AG51:AM51"/>
    <mergeCell ref="AN51:AP51"/>
    <mergeCell ref="AR2:BE2"/>
    <mergeCell ref="AN52:AP52"/>
    <mergeCell ref="AG52:AM52"/>
    <mergeCell ref="D52:H52"/>
    <mergeCell ref="J52:AF52"/>
    <mergeCell ref="AN53:AP53"/>
    <mergeCell ref="AG53:AM53"/>
    <mergeCell ref="E53:I53"/>
    <mergeCell ref="K53:AF53"/>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3" location="'01 - Stavební úpravy a ná...'!C2" displa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114"/>
  <sheetViews>
    <sheetView showGridLines="0" workbookViewId="0">
      <pane ySplit="1" topLeftCell="A2" activePane="bottomLeft" state="frozen"/>
      <selection pane="bottomLeft"/>
    </sheetView>
  </sheetViews>
  <sheetFormatPr defaultRowHeight="14.4"/>
  <cols>
    <col min="1" max="1" width="8.28515625" customWidth="1"/>
    <col min="2" max="2" width="1.7109375" customWidth="1"/>
    <col min="3" max="3" width="4.140625" customWidth="1"/>
    <col min="4" max="4" width="4.28515625" customWidth="1"/>
    <col min="5" max="5" width="17.140625" customWidth="1"/>
    <col min="6" max="6" width="75" customWidth="1"/>
    <col min="7" max="7" width="8.7109375" customWidth="1"/>
    <col min="8" max="8" width="11.140625" customWidth="1"/>
    <col min="9" max="9" width="12.7109375" style="117" customWidth="1"/>
    <col min="10" max="10" width="23.42578125" customWidth="1"/>
    <col min="11" max="11" width="15.42578125" customWidth="1"/>
    <col min="13" max="18" width="9.28515625" hidden="1"/>
    <col min="19" max="19" width="8.140625" hidden="1" customWidth="1"/>
    <col min="20" max="20" width="29.7109375" hidden="1" customWidth="1"/>
    <col min="21" max="21" width="16.28515625" hidden="1" customWidth="1"/>
    <col min="22" max="22" width="12.28515625" customWidth="1"/>
    <col min="23" max="23" width="16.28515625" customWidth="1"/>
    <col min="24" max="24" width="12.28515625" customWidth="1"/>
    <col min="25" max="25" width="15" customWidth="1"/>
    <col min="26" max="26" width="11" customWidth="1"/>
    <col min="27" max="27" width="15" customWidth="1"/>
    <col min="28" max="28" width="16.28515625" customWidth="1"/>
    <col min="29" max="29" width="11" customWidth="1"/>
    <col min="30" max="30" width="15" customWidth="1"/>
    <col min="31" max="31" width="16.28515625" customWidth="1"/>
    <col min="44" max="65" width="9.28515625" hidden="1"/>
  </cols>
  <sheetData>
    <row r="1" spans="1:70" ht="21.75" customHeight="1">
      <c r="A1" s="22"/>
      <c r="B1" s="118"/>
      <c r="C1" s="118"/>
      <c r="D1" s="119" t="s">
        <v>1</v>
      </c>
      <c r="E1" s="118"/>
      <c r="F1" s="120" t="s">
        <v>86</v>
      </c>
      <c r="G1" s="410" t="s">
        <v>87</v>
      </c>
      <c r="H1" s="410"/>
      <c r="I1" s="121"/>
      <c r="J1" s="120" t="s">
        <v>88</v>
      </c>
      <c r="K1" s="119" t="s">
        <v>89</v>
      </c>
      <c r="L1" s="120" t="s">
        <v>90</v>
      </c>
      <c r="M1" s="120"/>
      <c r="N1" s="120"/>
      <c r="O1" s="120"/>
      <c r="P1" s="120"/>
      <c r="Q1" s="120"/>
      <c r="R1" s="120"/>
      <c r="S1" s="120"/>
      <c r="T1" s="120"/>
      <c r="U1" s="21"/>
      <c r="V1" s="21"/>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row>
    <row r="2" spans="1:70" ht="36.9" customHeight="1">
      <c r="L2" s="402"/>
      <c r="M2" s="402"/>
      <c r="N2" s="402"/>
      <c r="O2" s="402"/>
      <c r="P2" s="402"/>
      <c r="Q2" s="402"/>
      <c r="R2" s="402"/>
      <c r="S2" s="402"/>
      <c r="T2" s="402"/>
      <c r="U2" s="402"/>
      <c r="V2" s="402"/>
      <c r="AT2" s="25" t="s">
        <v>85</v>
      </c>
    </row>
    <row r="3" spans="1:70" ht="6.9" customHeight="1">
      <c r="B3" s="26"/>
      <c r="C3" s="27"/>
      <c r="D3" s="27"/>
      <c r="E3" s="27"/>
      <c r="F3" s="27"/>
      <c r="G3" s="27"/>
      <c r="H3" s="27"/>
      <c r="I3" s="122"/>
      <c r="J3" s="27"/>
      <c r="K3" s="28"/>
      <c r="AT3" s="25" t="s">
        <v>81</v>
      </c>
    </row>
    <row r="4" spans="1:70" ht="36.9" customHeight="1">
      <c r="B4" s="29"/>
      <c r="C4" s="30"/>
      <c r="D4" s="31" t="s">
        <v>91</v>
      </c>
      <c r="E4" s="30"/>
      <c r="F4" s="30"/>
      <c r="G4" s="30"/>
      <c r="H4" s="30"/>
      <c r="I4" s="123"/>
      <c r="J4" s="30"/>
      <c r="K4" s="32"/>
      <c r="M4" s="33" t="s">
        <v>12</v>
      </c>
      <c r="AT4" s="25" t="s">
        <v>6</v>
      </c>
    </row>
    <row r="5" spans="1:70" ht="6.9" customHeight="1">
      <c r="B5" s="29"/>
      <c r="C5" s="30"/>
      <c r="D5" s="30"/>
      <c r="E5" s="30"/>
      <c r="F5" s="30"/>
      <c r="G5" s="30"/>
      <c r="H5" s="30"/>
      <c r="I5" s="123"/>
      <c r="J5" s="30"/>
      <c r="K5" s="32"/>
    </row>
    <row r="6" spans="1:70" ht="13.2">
      <c r="B6" s="29"/>
      <c r="C6" s="30"/>
      <c r="D6" s="38" t="s">
        <v>18</v>
      </c>
      <c r="E6" s="30"/>
      <c r="F6" s="30"/>
      <c r="G6" s="30"/>
      <c r="H6" s="30"/>
      <c r="I6" s="123"/>
      <c r="J6" s="30"/>
      <c r="K6" s="32"/>
    </row>
    <row r="7" spans="1:70" ht="22.5" customHeight="1">
      <c r="B7" s="29"/>
      <c r="C7" s="30"/>
      <c r="D7" s="30"/>
      <c r="E7" s="403" t="str">
        <f>'Rekapitulace stavby'!K6</f>
        <v>Stavební úpravy a nástavba MŠ Tovéř - neuznatelné náklady</v>
      </c>
      <c r="F7" s="404"/>
      <c r="G7" s="404"/>
      <c r="H7" s="404"/>
      <c r="I7" s="123"/>
      <c r="J7" s="30"/>
      <c r="K7" s="32"/>
    </row>
    <row r="8" spans="1:70" ht="13.2">
      <c r="B8" s="29"/>
      <c r="C8" s="30"/>
      <c r="D8" s="38" t="s">
        <v>92</v>
      </c>
      <c r="E8" s="30"/>
      <c r="F8" s="30"/>
      <c r="G8" s="30"/>
      <c r="H8" s="30"/>
      <c r="I8" s="123"/>
      <c r="J8" s="30"/>
      <c r="K8" s="32"/>
    </row>
    <row r="9" spans="1:70" s="1" customFormat="1" ht="22.5" customHeight="1">
      <c r="B9" s="42"/>
      <c r="C9" s="43"/>
      <c r="D9" s="43"/>
      <c r="E9" s="403" t="s">
        <v>93</v>
      </c>
      <c r="F9" s="405"/>
      <c r="G9" s="405"/>
      <c r="H9" s="405"/>
      <c r="I9" s="124"/>
      <c r="J9" s="43"/>
      <c r="K9" s="46"/>
    </row>
    <row r="10" spans="1:70" s="1" customFormat="1" ht="13.2">
      <c r="B10" s="42"/>
      <c r="C10" s="43"/>
      <c r="D10" s="38" t="s">
        <v>94</v>
      </c>
      <c r="E10" s="43"/>
      <c r="F10" s="43"/>
      <c r="G10" s="43"/>
      <c r="H10" s="43"/>
      <c r="I10" s="124"/>
      <c r="J10" s="43"/>
      <c r="K10" s="46"/>
    </row>
    <row r="11" spans="1:70" s="1" customFormat="1" ht="36.9" customHeight="1">
      <c r="B11" s="42"/>
      <c r="C11" s="43"/>
      <c r="D11" s="43"/>
      <c r="E11" s="406" t="s">
        <v>95</v>
      </c>
      <c r="F11" s="405"/>
      <c r="G11" s="405"/>
      <c r="H11" s="405"/>
      <c r="I11" s="124"/>
      <c r="J11" s="43"/>
      <c r="K11" s="46"/>
    </row>
    <row r="12" spans="1:70" s="1" customFormat="1" ht="12">
      <c r="B12" s="42"/>
      <c r="C12" s="43"/>
      <c r="D12" s="43"/>
      <c r="E12" s="43"/>
      <c r="F12" s="43"/>
      <c r="G12" s="43"/>
      <c r="H12" s="43"/>
      <c r="I12" s="124"/>
      <c r="J12" s="43"/>
      <c r="K12" s="46"/>
    </row>
    <row r="13" spans="1:70" s="1" customFormat="1" ht="14.4" customHeight="1">
      <c r="B13" s="42"/>
      <c r="C13" s="43"/>
      <c r="D13" s="38" t="s">
        <v>21</v>
      </c>
      <c r="E13" s="43"/>
      <c r="F13" s="36" t="s">
        <v>22</v>
      </c>
      <c r="G13" s="43"/>
      <c r="H13" s="43"/>
      <c r="I13" s="125" t="s">
        <v>23</v>
      </c>
      <c r="J13" s="36" t="s">
        <v>22</v>
      </c>
      <c r="K13" s="46"/>
    </row>
    <row r="14" spans="1:70" s="1" customFormat="1" ht="14.4" customHeight="1">
      <c r="B14" s="42"/>
      <c r="C14" s="43"/>
      <c r="D14" s="38" t="s">
        <v>25</v>
      </c>
      <c r="E14" s="43"/>
      <c r="F14" s="36" t="s">
        <v>26</v>
      </c>
      <c r="G14" s="43"/>
      <c r="H14" s="43"/>
      <c r="I14" s="125" t="s">
        <v>27</v>
      </c>
      <c r="J14" s="126" t="str">
        <f>'Rekapitulace stavby'!AN8</f>
        <v>20. 10. 2017</v>
      </c>
      <c r="K14" s="46"/>
    </row>
    <row r="15" spans="1:70" s="1" customFormat="1" ht="10.8" customHeight="1">
      <c r="B15" s="42"/>
      <c r="C15" s="43"/>
      <c r="D15" s="43"/>
      <c r="E15" s="43"/>
      <c r="F15" s="43"/>
      <c r="G15" s="43"/>
      <c r="H15" s="43"/>
      <c r="I15" s="124"/>
      <c r="J15" s="43"/>
      <c r="K15" s="46"/>
    </row>
    <row r="16" spans="1:70" s="1" customFormat="1" ht="14.4" customHeight="1">
      <c r="B16" s="42"/>
      <c r="C16" s="43"/>
      <c r="D16" s="38" t="s">
        <v>31</v>
      </c>
      <c r="E16" s="43"/>
      <c r="F16" s="43"/>
      <c r="G16" s="43"/>
      <c r="H16" s="43"/>
      <c r="I16" s="125" t="s">
        <v>32</v>
      </c>
      <c r="J16" s="36" t="str">
        <f>IF('Rekapitulace stavby'!AN10="","",'Rekapitulace stavby'!AN10)</f>
        <v/>
      </c>
      <c r="K16" s="46"/>
    </row>
    <row r="17" spans="2:11" s="1" customFormat="1" ht="18" customHeight="1">
      <c r="B17" s="42"/>
      <c r="C17" s="43"/>
      <c r="D17" s="43"/>
      <c r="E17" s="36" t="str">
        <f>IF('Rekapitulace stavby'!E11="","",'Rekapitulace stavby'!E11)</f>
        <v xml:space="preserve"> </v>
      </c>
      <c r="F17" s="43"/>
      <c r="G17" s="43"/>
      <c r="H17" s="43"/>
      <c r="I17" s="125" t="s">
        <v>33</v>
      </c>
      <c r="J17" s="36" t="str">
        <f>IF('Rekapitulace stavby'!AN11="","",'Rekapitulace stavby'!AN11)</f>
        <v/>
      </c>
      <c r="K17" s="46"/>
    </row>
    <row r="18" spans="2:11" s="1" customFormat="1" ht="6.9" customHeight="1">
      <c r="B18" s="42"/>
      <c r="C18" s="43"/>
      <c r="D18" s="43"/>
      <c r="E18" s="43"/>
      <c r="F18" s="43"/>
      <c r="G18" s="43"/>
      <c r="H18" s="43"/>
      <c r="I18" s="124"/>
      <c r="J18" s="43"/>
      <c r="K18" s="46"/>
    </row>
    <row r="19" spans="2:11" s="1" customFormat="1" ht="14.4" customHeight="1">
      <c r="B19" s="42"/>
      <c r="C19" s="43"/>
      <c r="D19" s="38" t="s">
        <v>34</v>
      </c>
      <c r="E19" s="43"/>
      <c r="F19" s="43"/>
      <c r="G19" s="43"/>
      <c r="H19" s="43"/>
      <c r="I19" s="125" t="s">
        <v>32</v>
      </c>
      <c r="J19" s="36" t="str">
        <f>IF('Rekapitulace stavby'!AN13="Vyplň údaj","",IF('Rekapitulace stavby'!AN13="","",'Rekapitulace stavby'!AN13))</f>
        <v/>
      </c>
      <c r="K19" s="46"/>
    </row>
    <row r="20" spans="2:11" s="1" customFormat="1" ht="18" customHeight="1">
      <c r="B20" s="42"/>
      <c r="C20" s="43"/>
      <c r="D20" s="43"/>
      <c r="E20" s="36" t="str">
        <f>IF('Rekapitulace stavby'!E14="Vyplň údaj","",IF('Rekapitulace stavby'!E14="","",'Rekapitulace stavby'!E14))</f>
        <v/>
      </c>
      <c r="F20" s="43"/>
      <c r="G20" s="43"/>
      <c r="H20" s="43"/>
      <c r="I20" s="125" t="s">
        <v>33</v>
      </c>
      <c r="J20" s="36" t="str">
        <f>IF('Rekapitulace stavby'!AN14="Vyplň údaj","",IF('Rekapitulace stavby'!AN14="","",'Rekapitulace stavby'!AN14))</f>
        <v/>
      </c>
      <c r="K20" s="46"/>
    </row>
    <row r="21" spans="2:11" s="1" customFormat="1" ht="6.9" customHeight="1">
      <c r="B21" s="42"/>
      <c r="C21" s="43"/>
      <c r="D21" s="43"/>
      <c r="E21" s="43"/>
      <c r="F21" s="43"/>
      <c r="G21" s="43"/>
      <c r="H21" s="43"/>
      <c r="I21" s="124"/>
      <c r="J21" s="43"/>
      <c r="K21" s="46"/>
    </row>
    <row r="22" spans="2:11" s="1" customFormat="1" ht="14.4" customHeight="1">
      <c r="B22" s="42"/>
      <c r="C22" s="43"/>
      <c r="D22" s="38" t="s">
        <v>36</v>
      </c>
      <c r="E22" s="43"/>
      <c r="F22" s="43"/>
      <c r="G22" s="43"/>
      <c r="H22" s="43"/>
      <c r="I22" s="125" t="s">
        <v>32</v>
      </c>
      <c r="J22" s="36" t="str">
        <f>IF('Rekapitulace stavby'!AN16="","",'Rekapitulace stavby'!AN16)</f>
        <v/>
      </c>
      <c r="K22" s="46"/>
    </row>
    <row r="23" spans="2:11" s="1" customFormat="1" ht="18" customHeight="1">
      <c r="B23" s="42"/>
      <c r="C23" s="43"/>
      <c r="D23" s="43"/>
      <c r="E23" s="36" t="str">
        <f>IF('Rekapitulace stavby'!E17="","",'Rekapitulace stavby'!E17)</f>
        <v xml:space="preserve"> </v>
      </c>
      <c r="F23" s="43"/>
      <c r="G23" s="43"/>
      <c r="H23" s="43"/>
      <c r="I23" s="125" t="s">
        <v>33</v>
      </c>
      <c r="J23" s="36" t="str">
        <f>IF('Rekapitulace stavby'!AN17="","",'Rekapitulace stavby'!AN17)</f>
        <v/>
      </c>
      <c r="K23" s="46"/>
    </row>
    <row r="24" spans="2:11" s="1" customFormat="1" ht="6.9" customHeight="1">
      <c r="B24" s="42"/>
      <c r="C24" s="43"/>
      <c r="D24" s="43"/>
      <c r="E24" s="43"/>
      <c r="F24" s="43"/>
      <c r="G24" s="43"/>
      <c r="H24" s="43"/>
      <c r="I24" s="124"/>
      <c r="J24" s="43"/>
      <c r="K24" s="46"/>
    </row>
    <row r="25" spans="2:11" s="1" customFormat="1" ht="14.4" customHeight="1">
      <c r="B25" s="42"/>
      <c r="C25" s="43"/>
      <c r="D25" s="38" t="s">
        <v>38</v>
      </c>
      <c r="E25" s="43"/>
      <c r="F25" s="43"/>
      <c r="G25" s="43"/>
      <c r="H25" s="43"/>
      <c r="I25" s="124"/>
      <c r="J25" s="43"/>
      <c r="K25" s="46"/>
    </row>
    <row r="26" spans="2:11" s="7" customFormat="1" ht="22.5" customHeight="1">
      <c r="B26" s="127"/>
      <c r="C26" s="128"/>
      <c r="D26" s="128"/>
      <c r="E26" s="368" t="s">
        <v>22</v>
      </c>
      <c r="F26" s="368"/>
      <c r="G26" s="368"/>
      <c r="H26" s="368"/>
      <c r="I26" s="129"/>
      <c r="J26" s="128"/>
      <c r="K26" s="130"/>
    </row>
    <row r="27" spans="2:11" s="1" customFormat="1" ht="6.9" customHeight="1">
      <c r="B27" s="42"/>
      <c r="C27" s="43"/>
      <c r="D27" s="43"/>
      <c r="E27" s="43"/>
      <c r="F27" s="43"/>
      <c r="G27" s="43"/>
      <c r="H27" s="43"/>
      <c r="I27" s="124"/>
      <c r="J27" s="43"/>
      <c r="K27" s="46"/>
    </row>
    <row r="28" spans="2:11" s="1" customFormat="1" ht="6.9" customHeight="1">
      <c r="B28" s="42"/>
      <c r="C28" s="43"/>
      <c r="D28" s="86"/>
      <c r="E28" s="86"/>
      <c r="F28" s="86"/>
      <c r="G28" s="86"/>
      <c r="H28" s="86"/>
      <c r="I28" s="131"/>
      <c r="J28" s="86"/>
      <c r="K28" s="132"/>
    </row>
    <row r="29" spans="2:11" s="1" customFormat="1" ht="25.35" customHeight="1">
      <c r="B29" s="42"/>
      <c r="C29" s="43"/>
      <c r="D29" s="133" t="s">
        <v>40</v>
      </c>
      <c r="E29" s="43"/>
      <c r="F29" s="43"/>
      <c r="G29" s="43"/>
      <c r="H29" s="43"/>
      <c r="I29" s="124"/>
      <c r="J29" s="134">
        <f>ROUND(J119,2)</f>
        <v>0</v>
      </c>
      <c r="K29" s="46"/>
    </row>
    <row r="30" spans="2:11" s="1" customFormat="1" ht="6.9" customHeight="1">
      <c r="B30" s="42"/>
      <c r="C30" s="43"/>
      <c r="D30" s="86"/>
      <c r="E30" s="86"/>
      <c r="F30" s="86"/>
      <c r="G30" s="86"/>
      <c r="H30" s="86"/>
      <c r="I30" s="131"/>
      <c r="J30" s="86"/>
      <c r="K30" s="132"/>
    </row>
    <row r="31" spans="2:11" s="1" customFormat="1" ht="14.4" customHeight="1">
      <c r="B31" s="42"/>
      <c r="C31" s="43"/>
      <c r="D31" s="43"/>
      <c r="E31" s="43"/>
      <c r="F31" s="47" t="s">
        <v>42</v>
      </c>
      <c r="G31" s="43"/>
      <c r="H31" s="43"/>
      <c r="I31" s="135" t="s">
        <v>41</v>
      </c>
      <c r="J31" s="47" t="s">
        <v>43</v>
      </c>
      <c r="K31" s="46"/>
    </row>
    <row r="32" spans="2:11" s="1" customFormat="1" ht="14.4" customHeight="1">
      <c r="B32" s="42"/>
      <c r="C32" s="43"/>
      <c r="D32" s="50" t="s">
        <v>44</v>
      </c>
      <c r="E32" s="50" t="s">
        <v>45</v>
      </c>
      <c r="F32" s="136">
        <f>ROUND(SUM(BE119:BE1113), 2)</f>
        <v>0</v>
      </c>
      <c r="G32" s="43"/>
      <c r="H32" s="43"/>
      <c r="I32" s="137">
        <v>0.21</v>
      </c>
      <c r="J32" s="136">
        <f>ROUND(ROUND((SUM(BE119:BE1113)), 2)*I32, 2)</f>
        <v>0</v>
      </c>
      <c r="K32" s="46"/>
    </row>
    <row r="33" spans="2:11" s="1" customFormat="1" ht="14.4" customHeight="1">
      <c r="B33" s="42"/>
      <c r="C33" s="43"/>
      <c r="D33" s="43"/>
      <c r="E33" s="50" t="s">
        <v>46</v>
      </c>
      <c r="F33" s="136">
        <f>ROUND(SUM(BF119:BF1113), 2)</f>
        <v>0</v>
      </c>
      <c r="G33" s="43"/>
      <c r="H33" s="43"/>
      <c r="I33" s="137">
        <v>0.15</v>
      </c>
      <c r="J33" s="136">
        <f>ROUND(ROUND((SUM(BF119:BF1113)), 2)*I33, 2)</f>
        <v>0</v>
      </c>
      <c r="K33" s="46"/>
    </row>
    <row r="34" spans="2:11" s="1" customFormat="1" ht="14.4" hidden="1" customHeight="1">
      <c r="B34" s="42"/>
      <c r="C34" s="43"/>
      <c r="D34" s="43"/>
      <c r="E34" s="50" t="s">
        <v>47</v>
      </c>
      <c r="F34" s="136">
        <f>ROUND(SUM(BG119:BG1113), 2)</f>
        <v>0</v>
      </c>
      <c r="G34" s="43"/>
      <c r="H34" s="43"/>
      <c r="I34" s="137">
        <v>0.21</v>
      </c>
      <c r="J34" s="136">
        <v>0</v>
      </c>
      <c r="K34" s="46"/>
    </row>
    <row r="35" spans="2:11" s="1" customFormat="1" ht="14.4" hidden="1" customHeight="1">
      <c r="B35" s="42"/>
      <c r="C35" s="43"/>
      <c r="D35" s="43"/>
      <c r="E35" s="50" t="s">
        <v>48</v>
      </c>
      <c r="F35" s="136">
        <f>ROUND(SUM(BH119:BH1113), 2)</f>
        <v>0</v>
      </c>
      <c r="G35" s="43"/>
      <c r="H35" s="43"/>
      <c r="I35" s="137">
        <v>0.15</v>
      </c>
      <c r="J35" s="136">
        <v>0</v>
      </c>
      <c r="K35" s="46"/>
    </row>
    <row r="36" spans="2:11" s="1" customFormat="1" ht="14.4" hidden="1" customHeight="1">
      <c r="B36" s="42"/>
      <c r="C36" s="43"/>
      <c r="D36" s="43"/>
      <c r="E36" s="50" t="s">
        <v>49</v>
      </c>
      <c r="F36" s="136">
        <f>ROUND(SUM(BI119:BI1113), 2)</f>
        <v>0</v>
      </c>
      <c r="G36" s="43"/>
      <c r="H36" s="43"/>
      <c r="I36" s="137">
        <v>0</v>
      </c>
      <c r="J36" s="136">
        <v>0</v>
      </c>
      <c r="K36" s="46"/>
    </row>
    <row r="37" spans="2:11" s="1" customFormat="1" ht="6.9" customHeight="1">
      <c r="B37" s="42"/>
      <c r="C37" s="43"/>
      <c r="D37" s="43"/>
      <c r="E37" s="43"/>
      <c r="F37" s="43"/>
      <c r="G37" s="43"/>
      <c r="H37" s="43"/>
      <c r="I37" s="124"/>
      <c r="J37" s="43"/>
      <c r="K37" s="46"/>
    </row>
    <row r="38" spans="2:11" s="1" customFormat="1" ht="25.35" customHeight="1">
      <c r="B38" s="42"/>
      <c r="C38" s="138"/>
      <c r="D38" s="139" t="s">
        <v>50</v>
      </c>
      <c r="E38" s="80"/>
      <c r="F38" s="80"/>
      <c r="G38" s="140" t="s">
        <v>51</v>
      </c>
      <c r="H38" s="141" t="s">
        <v>52</v>
      </c>
      <c r="I38" s="142"/>
      <c r="J38" s="143">
        <f>SUM(J29:J36)</f>
        <v>0</v>
      </c>
      <c r="K38" s="144"/>
    </row>
    <row r="39" spans="2:11" s="1" customFormat="1" ht="14.4" customHeight="1">
      <c r="B39" s="57"/>
      <c r="C39" s="58"/>
      <c r="D39" s="58"/>
      <c r="E39" s="58"/>
      <c r="F39" s="58"/>
      <c r="G39" s="58"/>
      <c r="H39" s="58"/>
      <c r="I39" s="145"/>
      <c r="J39" s="58"/>
      <c r="K39" s="59"/>
    </row>
    <row r="43" spans="2:11" s="1" customFormat="1" ht="6.9" customHeight="1">
      <c r="B43" s="146"/>
      <c r="C43" s="147"/>
      <c r="D43" s="147"/>
      <c r="E43" s="147"/>
      <c r="F43" s="147"/>
      <c r="G43" s="147"/>
      <c r="H43" s="147"/>
      <c r="I43" s="148"/>
      <c r="J43" s="147"/>
      <c r="K43" s="149"/>
    </row>
    <row r="44" spans="2:11" s="1" customFormat="1" ht="36.9" customHeight="1">
      <c r="B44" s="42"/>
      <c r="C44" s="31" t="s">
        <v>96</v>
      </c>
      <c r="D44" s="43"/>
      <c r="E44" s="43"/>
      <c r="F44" s="43"/>
      <c r="G44" s="43"/>
      <c r="H44" s="43"/>
      <c r="I44" s="124"/>
      <c r="J44" s="43"/>
      <c r="K44" s="46"/>
    </row>
    <row r="45" spans="2:11" s="1" customFormat="1" ht="6.9" customHeight="1">
      <c r="B45" s="42"/>
      <c r="C45" s="43"/>
      <c r="D45" s="43"/>
      <c r="E45" s="43"/>
      <c r="F45" s="43"/>
      <c r="G45" s="43"/>
      <c r="H45" s="43"/>
      <c r="I45" s="124"/>
      <c r="J45" s="43"/>
      <c r="K45" s="46"/>
    </row>
    <row r="46" spans="2:11" s="1" customFormat="1" ht="14.4" customHeight="1">
      <c r="B46" s="42"/>
      <c r="C46" s="38" t="s">
        <v>18</v>
      </c>
      <c r="D46" s="43"/>
      <c r="E46" s="43"/>
      <c r="F46" s="43"/>
      <c r="G46" s="43"/>
      <c r="H46" s="43"/>
      <c r="I46" s="124"/>
      <c r="J46" s="43"/>
      <c r="K46" s="46"/>
    </row>
    <row r="47" spans="2:11" s="1" customFormat="1" ht="22.5" customHeight="1">
      <c r="B47" s="42"/>
      <c r="C47" s="43"/>
      <c r="D47" s="43"/>
      <c r="E47" s="403" t="str">
        <f>E7</f>
        <v>Stavební úpravy a nástavba MŠ Tovéř - neuznatelné náklady</v>
      </c>
      <c r="F47" s="404"/>
      <c r="G47" s="404"/>
      <c r="H47" s="404"/>
      <c r="I47" s="124"/>
      <c r="J47" s="43"/>
      <c r="K47" s="46"/>
    </row>
    <row r="48" spans="2:11" ht="13.2">
      <c r="B48" s="29"/>
      <c r="C48" s="38" t="s">
        <v>92</v>
      </c>
      <c r="D48" s="30"/>
      <c r="E48" s="30"/>
      <c r="F48" s="30"/>
      <c r="G48" s="30"/>
      <c r="H48" s="30"/>
      <c r="I48" s="123"/>
      <c r="J48" s="30"/>
      <c r="K48" s="32"/>
    </row>
    <row r="49" spans="2:47" s="1" customFormat="1" ht="22.5" customHeight="1">
      <c r="B49" s="42"/>
      <c r="C49" s="43"/>
      <c r="D49" s="43"/>
      <c r="E49" s="403" t="s">
        <v>93</v>
      </c>
      <c r="F49" s="405"/>
      <c r="G49" s="405"/>
      <c r="H49" s="405"/>
      <c r="I49" s="124"/>
      <c r="J49" s="43"/>
      <c r="K49" s="46"/>
    </row>
    <row r="50" spans="2:47" s="1" customFormat="1" ht="14.4" customHeight="1">
      <c r="B50" s="42"/>
      <c r="C50" s="38" t="s">
        <v>94</v>
      </c>
      <c r="D50" s="43"/>
      <c r="E50" s="43"/>
      <c r="F50" s="43"/>
      <c r="G50" s="43"/>
      <c r="H50" s="43"/>
      <c r="I50" s="124"/>
      <c r="J50" s="43"/>
      <c r="K50" s="46"/>
    </row>
    <row r="51" spans="2:47" s="1" customFormat="1" ht="23.25" customHeight="1">
      <c r="B51" s="42"/>
      <c r="C51" s="43"/>
      <c r="D51" s="43"/>
      <c r="E51" s="406" t="str">
        <f>E11</f>
        <v>01 - Stavební úpravy a nástavba MŠ Tovéř - neznatelné náklady</v>
      </c>
      <c r="F51" s="405"/>
      <c r="G51" s="405"/>
      <c r="H51" s="405"/>
      <c r="I51" s="124"/>
      <c r="J51" s="43"/>
      <c r="K51" s="46"/>
    </row>
    <row r="52" spans="2:47" s="1" customFormat="1" ht="6.9" customHeight="1">
      <c r="B52" s="42"/>
      <c r="C52" s="43"/>
      <c r="D52" s="43"/>
      <c r="E52" s="43"/>
      <c r="F52" s="43"/>
      <c r="G52" s="43"/>
      <c r="H52" s="43"/>
      <c r="I52" s="124"/>
      <c r="J52" s="43"/>
      <c r="K52" s="46"/>
    </row>
    <row r="53" spans="2:47" s="1" customFormat="1" ht="18" customHeight="1">
      <c r="B53" s="42"/>
      <c r="C53" s="38" t="s">
        <v>25</v>
      </c>
      <c r="D53" s="43"/>
      <c r="E53" s="43"/>
      <c r="F53" s="36" t="str">
        <f>F14</f>
        <v xml:space="preserve"> </v>
      </c>
      <c r="G53" s="43"/>
      <c r="H53" s="43"/>
      <c r="I53" s="125" t="s">
        <v>27</v>
      </c>
      <c r="J53" s="126" t="str">
        <f>IF(J14="","",J14)</f>
        <v>20. 10. 2017</v>
      </c>
      <c r="K53" s="46"/>
    </row>
    <row r="54" spans="2:47" s="1" customFormat="1" ht="6.9" customHeight="1">
      <c r="B54" s="42"/>
      <c r="C54" s="43"/>
      <c r="D54" s="43"/>
      <c r="E54" s="43"/>
      <c r="F54" s="43"/>
      <c r="G54" s="43"/>
      <c r="H54" s="43"/>
      <c r="I54" s="124"/>
      <c r="J54" s="43"/>
      <c r="K54" s="46"/>
    </row>
    <row r="55" spans="2:47" s="1" customFormat="1" ht="13.2">
      <c r="B55" s="42"/>
      <c r="C55" s="38" t="s">
        <v>31</v>
      </c>
      <c r="D55" s="43"/>
      <c r="E55" s="43"/>
      <c r="F55" s="36" t="str">
        <f>E17</f>
        <v xml:space="preserve"> </v>
      </c>
      <c r="G55" s="43"/>
      <c r="H55" s="43"/>
      <c r="I55" s="125" t="s">
        <v>36</v>
      </c>
      <c r="J55" s="36" t="str">
        <f>E23</f>
        <v xml:space="preserve"> </v>
      </c>
      <c r="K55" s="46"/>
    </row>
    <row r="56" spans="2:47" s="1" customFormat="1" ht="14.4" customHeight="1">
      <c r="B56" s="42"/>
      <c r="C56" s="38" t="s">
        <v>34</v>
      </c>
      <c r="D56" s="43"/>
      <c r="E56" s="43"/>
      <c r="F56" s="36" t="str">
        <f>IF(E20="","",E20)</f>
        <v/>
      </c>
      <c r="G56" s="43"/>
      <c r="H56" s="43"/>
      <c r="I56" s="124"/>
      <c r="J56" s="43"/>
      <c r="K56" s="46"/>
    </row>
    <row r="57" spans="2:47" s="1" customFormat="1" ht="10.35" customHeight="1">
      <c r="B57" s="42"/>
      <c r="C57" s="43"/>
      <c r="D57" s="43"/>
      <c r="E57" s="43"/>
      <c r="F57" s="43"/>
      <c r="G57" s="43"/>
      <c r="H57" s="43"/>
      <c r="I57" s="124"/>
      <c r="J57" s="43"/>
      <c r="K57" s="46"/>
    </row>
    <row r="58" spans="2:47" s="1" customFormat="1" ht="29.25" customHeight="1">
      <c r="B58" s="42"/>
      <c r="C58" s="150" t="s">
        <v>97</v>
      </c>
      <c r="D58" s="138"/>
      <c r="E58" s="138"/>
      <c r="F58" s="138"/>
      <c r="G58" s="138"/>
      <c r="H58" s="138"/>
      <c r="I58" s="151"/>
      <c r="J58" s="152" t="s">
        <v>98</v>
      </c>
      <c r="K58" s="153"/>
    </row>
    <row r="59" spans="2:47" s="1" customFormat="1" ht="10.35" customHeight="1">
      <c r="B59" s="42"/>
      <c r="C59" s="43"/>
      <c r="D59" s="43"/>
      <c r="E59" s="43"/>
      <c r="F59" s="43"/>
      <c r="G59" s="43"/>
      <c r="H59" s="43"/>
      <c r="I59" s="124"/>
      <c r="J59" s="43"/>
      <c r="K59" s="46"/>
    </row>
    <row r="60" spans="2:47" s="1" customFormat="1" ht="29.25" customHeight="1">
      <c r="B60" s="42"/>
      <c r="C60" s="154" t="s">
        <v>99</v>
      </c>
      <c r="D60" s="43"/>
      <c r="E60" s="43"/>
      <c r="F60" s="43"/>
      <c r="G60" s="43"/>
      <c r="H60" s="43"/>
      <c r="I60" s="124"/>
      <c r="J60" s="134">
        <f>J119</f>
        <v>0</v>
      </c>
      <c r="K60" s="46"/>
      <c r="AU60" s="25" t="s">
        <v>100</v>
      </c>
    </row>
    <row r="61" spans="2:47" s="8" customFormat="1" ht="24.9" customHeight="1">
      <c r="B61" s="155"/>
      <c r="C61" s="156"/>
      <c r="D61" s="157" t="s">
        <v>101</v>
      </c>
      <c r="E61" s="158"/>
      <c r="F61" s="158"/>
      <c r="G61" s="158"/>
      <c r="H61" s="158"/>
      <c r="I61" s="159"/>
      <c r="J61" s="160">
        <f>J120</f>
        <v>0</v>
      </c>
      <c r="K61" s="161"/>
    </row>
    <row r="62" spans="2:47" s="9" customFormat="1" ht="19.95" customHeight="1">
      <c r="B62" s="162"/>
      <c r="C62" s="163"/>
      <c r="D62" s="164" t="s">
        <v>102</v>
      </c>
      <c r="E62" s="165"/>
      <c r="F62" s="165"/>
      <c r="G62" s="165"/>
      <c r="H62" s="165"/>
      <c r="I62" s="166"/>
      <c r="J62" s="167">
        <f>J121</f>
        <v>0</v>
      </c>
      <c r="K62" s="168"/>
    </row>
    <row r="63" spans="2:47" s="9" customFormat="1" ht="19.95" customHeight="1">
      <c r="B63" s="162"/>
      <c r="C63" s="163"/>
      <c r="D63" s="164" t="s">
        <v>103</v>
      </c>
      <c r="E63" s="165"/>
      <c r="F63" s="165"/>
      <c r="G63" s="165"/>
      <c r="H63" s="165"/>
      <c r="I63" s="166"/>
      <c r="J63" s="167">
        <f>J163</f>
        <v>0</v>
      </c>
      <c r="K63" s="168"/>
    </row>
    <row r="64" spans="2:47" s="9" customFormat="1" ht="19.95" customHeight="1">
      <c r="B64" s="162"/>
      <c r="C64" s="163"/>
      <c r="D64" s="164" t="s">
        <v>104</v>
      </c>
      <c r="E64" s="165"/>
      <c r="F64" s="165"/>
      <c r="G64" s="165"/>
      <c r="H64" s="165"/>
      <c r="I64" s="166"/>
      <c r="J64" s="167">
        <f>J201</f>
        <v>0</v>
      </c>
      <c r="K64" s="168"/>
    </row>
    <row r="65" spans="2:11" s="9" customFormat="1" ht="19.95" customHeight="1">
      <c r="B65" s="162"/>
      <c r="C65" s="163"/>
      <c r="D65" s="164" t="s">
        <v>105</v>
      </c>
      <c r="E65" s="165"/>
      <c r="F65" s="165"/>
      <c r="G65" s="165"/>
      <c r="H65" s="165"/>
      <c r="I65" s="166"/>
      <c r="J65" s="167">
        <f>J235</f>
        <v>0</v>
      </c>
      <c r="K65" s="168"/>
    </row>
    <row r="66" spans="2:11" s="9" customFormat="1" ht="19.95" customHeight="1">
      <c r="B66" s="162"/>
      <c r="C66" s="163"/>
      <c r="D66" s="164" t="s">
        <v>106</v>
      </c>
      <c r="E66" s="165"/>
      <c r="F66" s="165"/>
      <c r="G66" s="165"/>
      <c r="H66" s="165"/>
      <c r="I66" s="166"/>
      <c r="J66" s="167">
        <f>J246</f>
        <v>0</v>
      </c>
      <c r="K66" s="168"/>
    </row>
    <row r="67" spans="2:11" s="9" customFormat="1" ht="19.95" customHeight="1">
      <c r="B67" s="162"/>
      <c r="C67" s="163"/>
      <c r="D67" s="164" t="s">
        <v>107</v>
      </c>
      <c r="E67" s="165"/>
      <c r="F67" s="165"/>
      <c r="G67" s="165"/>
      <c r="H67" s="165"/>
      <c r="I67" s="166"/>
      <c r="J67" s="167">
        <f>J271</f>
        <v>0</v>
      </c>
      <c r="K67" s="168"/>
    </row>
    <row r="68" spans="2:11" s="9" customFormat="1" ht="19.95" customHeight="1">
      <c r="B68" s="162"/>
      <c r="C68" s="163"/>
      <c r="D68" s="164" t="s">
        <v>108</v>
      </c>
      <c r="E68" s="165"/>
      <c r="F68" s="165"/>
      <c r="G68" s="165"/>
      <c r="H68" s="165"/>
      <c r="I68" s="166"/>
      <c r="J68" s="167">
        <f>J285</f>
        <v>0</v>
      </c>
      <c r="K68" s="168"/>
    </row>
    <row r="69" spans="2:11" s="9" customFormat="1" ht="19.95" customHeight="1">
      <c r="B69" s="162"/>
      <c r="C69" s="163"/>
      <c r="D69" s="164" t="s">
        <v>109</v>
      </c>
      <c r="E69" s="165"/>
      <c r="F69" s="165"/>
      <c r="G69" s="165"/>
      <c r="H69" s="165"/>
      <c r="I69" s="166"/>
      <c r="J69" s="167">
        <f>J289</f>
        <v>0</v>
      </c>
      <c r="K69" s="168"/>
    </row>
    <row r="70" spans="2:11" s="9" customFormat="1" ht="19.95" customHeight="1">
      <c r="B70" s="162"/>
      <c r="C70" s="163"/>
      <c r="D70" s="164" t="s">
        <v>110</v>
      </c>
      <c r="E70" s="165"/>
      <c r="F70" s="165"/>
      <c r="G70" s="165"/>
      <c r="H70" s="165"/>
      <c r="I70" s="166"/>
      <c r="J70" s="167">
        <f>J296</f>
        <v>0</v>
      </c>
      <c r="K70" s="168"/>
    </row>
    <row r="71" spans="2:11" s="9" customFormat="1" ht="19.95" customHeight="1">
      <c r="B71" s="162"/>
      <c r="C71" s="163"/>
      <c r="D71" s="164" t="s">
        <v>111</v>
      </c>
      <c r="E71" s="165"/>
      <c r="F71" s="165"/>
      <c r="G71" s="165"/>
      <c r="H71" s="165"/>
      <c r="I71" s="166"/>
      <c r="J71" s="167">
        <f>J328</f>
        <v>0</v>
      </c>
      <c r="K71" s="168"/>
    </row>
    <row r="72" spans="2:11" s="9" customFormat="1" ht="19.95" customHeight="1">
      <c r="B72" s="162"/>
      <c r="C72" s="163"/>
      <c r="D72" s="164" t="s">
        <v>112</v>
      </c>
      <c r="E72" s="165"/>
      <c r="F72" s="165"/>
      <c r="G72" s="165"/>
      <c r="H72" s="165"/>
      <c r="I72" s="166"/>
      <c r="J72" s="167">
        <f>J410</f>
        <v>0</v>
      </c>
      <c r="K72" s="168"/>
    </row>
    <row r="73" spans="2:11" s="9" customFormat="1" ht="19.95" customHeight="1">
      <c r="B73" s="162"/>
      <c r="C73" s="163"/>
      <c r="D73" s="164" t="s">
        <v>113</v>
      </c>
      <c r="E73" s="165"/>
      <c r="F73" s="165"/>
      <c r="G73" s="165"/>
      <c r="H73" s="165"/>
      <c r="I73" s="166"/>
      <c r="J73" s="167">
        <f>J447</f>
        <v>0</v>
      </c>
      <c r="K73" s="168"/>
    </row>
    <row r="74" spans="2:11" s="9" customFormat="1" ht="19.95" customHeight="1">
      <c r="B74" s="162"/>
      <c r="C74" s="163"/>
      <c r="D74" s="164" t="s">
        <v>114</v>
      </c>
      <c r="E74" s="165"/>
      <c r="F74" s="165"/>
      <c r="G74" s="165"/>
      <c r="H74" s="165"/>
      <c r="I74" s="166"/>
      <c r="J74" s="167">
        <f>J479</f>
        <v>0</v>
      </c>
      <c r="K74" s="168"/>
    </row>
    <row r="75" spans="2:11" s="9" customFormat="1" ht="19.95" customHeight="1">
      <c r="B75" s="162"/>
      <c r="C75" s="163"/>
      <c r="D75" s="164" t="s">
        <v>115</v>
      </c>
      <c r="E75" s="165"/>
      <c r="F75" s="165"/>
      <c r="G75" s="165"/>
      <c r="H75" s="165"/>
      <c r="I75" s="166"/>
      <c r="J75" s="167">
        <f>J487</f>
        <v>0</v>
      </c>
      <c r="K75" s="168"/>
    </row>
    <row r="76" spans="2:11" s="9" customFormat="1" ht="19.95" customHeight="1">
      <c r="B76" s="162"/>
      <c r="C76" s="163"/>
      <c r="D76" s="164" t="s">
        <v>116</v>
      </c>
      <c r="E76" s="165"/>
      <c r="F76" s="165"/>
      <c r="G76" s="165"/>
      <c r="H76" s="165"/>
      <c r="I76" s="166"/>
      <c r="J76" s="167">
        <f>J493</f>
        <v>0</v>
      </c>
      <c r="K76" s="168"/>
    </row>
    <row r="77" spans="2:11" s="9" customFormat="1" ht="19.95" customHeight="1">
      <c r="B77" s="162"/>
      <c r="C77" s="163"/>
      <c r="D77" s="164" t="s">
        <v>117</v>
      </c>
      <c r="E77" s="165"/>
      <c r="F77" s="165"/>
      <c r="G77" s="165"/>
      <c r="H77" s="165"/>
      <c r="I77" s="166"/>
      <c r="J77" s="167">
        <f>J515</f>
        <v>0</v>
      </c>
      <c r="K77" s="168"/>
    </row>
    <row r="78" spans="2:11" s="9" customFormat="1" ht="19.95" customHeight="1">
      <c r="B78" s="162"/>
      <c r="C78" s="163"/>
      <c r="D78" s="164" t="s">
        <v>118</v>
      </c>
      <c r="E78" s="165"/>
      <c r="F78" s="165"/>
      <c r="G78" s="165"/>
      <c r="H78" s="165"/>
      <c r="I78" s="166"/>
      <c r="J78" s="167">
        <f>J596</f>
        <v>0</v>
      </c>
      <c r="K78" s="168"/>
    </row>
    <row r="79" spans="2:11" s="8" customFormat="1" ht="24.9" customHeight="1">
      <c r="B79" s="155"/>
      <c r="C79" s="156"/>
      <c r="D79" s="157" t="s">
        <v>119</v>
      </c>
      <c r="E79" s="158"/>
      <c r="F79" s="158"/>
      <c r="G79" s="158"/>
      <c r="H79" s="158"/>
      <c r="I79" s="159"/>
      <c r="J79" s="160">
        <f>J599</f>
        <v>0</v>
      </c>
      <c r="K79" s="161"/>
    </row>
    <row r="80" spans="2:11" s="9" customFormat="1" ht="19.95" customHeight="1">
      <c r="B80" s="162"/>
      <c r="C80" s="163"/>
      <c r="D80" s="164" t="s">
        <v>120</v>
      </c>
      <c r="E80" s="165"/>
      <c r="F80" s="165"/>
      <c r="G80" s="165"/>
      <c r="H80" s="165"/>
      <c r="I80" s="166"/>
      <c r="J80" s="167">
        <f>J600</f>
        <v>0</v>
      </c>
      <c r="K80" s="168"/>
    </row>
    <row r="81" spans="2:11" s="9" customFormat="1" ht="19.95" customHeight="1">
      <c r="B81" s="162"/>
      <c r="C81" s="163"/>
      <c r="D81" s="164" t="s">
        <v>121</v>
      </c>
      <c r="E81" s="165"/>
      <c r="F81" s="165"/>
      <c r="G81" s="165"/>
      <c r="H81" s="165"/>
      <c r="I81" s="166"/>
      <c r="J81" s="167">
        <f>J628</f>
        <v>0</v>
      </c>
      <c r="K81" s="168"/>
    </row>
    <row r="82" spans="2:11" s="9" customFormat="1" ht="19.95" customHeight="1">
      <c r="B82" s="162"/>
      <c r="C82" s="163"/>
      <c r="D82" s="164" t="s">
        <v>122</v>
      </c>
      <c r="E82" s="165"/>
      <c r="F82" s="165"/>
      <c r="G82" s="165"/>
      <c r="H82" s="165"/>
      <c r="I82" s="166"/>
      <c r="J82" s="167">
        <f>J647</f>
        <v>0</v>
      </c>
      <c r="K82" s="168"/>
    </row>
    <row r="83" spans="2:11" s="9" customFormat="1" ht="19.95" customHeight="1">
      <c r="B83" s="162"/>
      <c r="C83" s="163"/>
      <c r="D83" s="164" t="s">
        <v>123</v>
      </c>
      <c r="E83" s="165"/>
      <c r="F83" s="165"/>
      <c r="G83" s="165"/>
      <c r="H83" s="165"/>
      <c r="I83" s="166"/>
      <c r="J83" s="167">
        <f>J649</f>
        <v>0</v>
      </c>
      <c r="K83" s="168"/>
    </row>
    <row r="84" spans="2:11" s="9" customFormat="1" ht="19.95" customHeight="1">
      <c r="B84" s="162"/>
      <c r="C84" s="163"/>
      <c r="D84" s="164" t="s">
        <v>124</v>
      </c>
      <c r="E84" s="165"/>
      <c r="F84" s="165"/>
      <c r="G84" s="165"/>
      <c r="H84" s="165"/>
      <c r="I84" s="166"/>
      <c r="J84" s="167">
        <f>J651</f>
        <v>0</v>
      </c>
      <c r="K84" s="168"/>
    </row>
    <row r="85" spans="2:11" s="9" customFormat="1" ht="19.95" customHeight="1">
      <c r="B85" s="162"/>
      <c r="C85" s="163"/>
      <c r="D85" s="164" t="s">
        <v>125</v>
      </c>
      <c r="E85" s="165"/>
      <c r="F85" s="165"/>
      <c r="G85" s="165"/>
      <c r="H85" s="165"/>
      <c r="I85" s="166"/>
      <c r="J85" s="167">
        <f>J653</f>
        <v>0</v>
      </c>
      <c r="K85" s="168"/>
    </row>
    <row r="86" spans="2:11" s="9" customFormat="1" ht="19.95" customHeight="1">
      <c r="B86" s="162"/>
      <c r="C86" s="163"/>
      <c r="D86" s="164" t="s">
        <v>126</v>
      </c>
      <c r="E86" s="165"/>
      <c r="F86" s="165"/>
      <c r="G86" s="165"/>
      <c r="H86" s="165"/>
      <c r="I86" s="166"/>
      <c r="J86" s="167">
        <f>J656</f>
        <v>0</v>
      </c>
      <c r="K86" s="168"/>
    </row>
    <row r="87" spans="2:11" s="9" customFormat="1" ht="19.95" customHeight="1">
      <c r="B87" s="162"/>
      <c r="C87" s="163"/>
      <c r="D87" s="164" t="s">
        <v>127</v>
      </c>
      <c r="E87" s="165"/>
      <c r="F87" s="165"/>
      <c r="G87" s="165"/>
      <c r="H87" s="165"/>
      <c r="I87" s="166"/>
      <c r="J87" s="167">
        <f>J666</f>
        <v>0</v>
      </c>
      <c r="K87" s="168"/>
    </row>
    <row r="88" spans="2:11" s="9" customFormat="1" ht="19.95" customHeight="1">
      <c r="B88" s="162"/>
      <c r="C88" s="163"/>
      <c r="D88" s="164" t="s">
        <v>128</v>
      </c>
      <c r="E88" s="165"/>
      <c r="F88" s="165"/>
      <c r="G88" s="165"/>
      <c r="H88" s="165"/>
      <c r="I88" s="166"/>
      <c r="J88" s="167">
        <f>J843</f>
        <v>0</v>
      </c>
      <c r="K88" s="168"/>
    </row>
    <row r="89" spans="2:11" s="9" customFormat="1" ht="19.95" customHeight="1">
      <c r="B89" s="162"/>
      <c r="C89" s="163"/>
      <c r="D89" s="164" t="s">
        <v>129</v>
      </c>
      <c r="E89" s="165"/>
      <c r="F89" s="165"/>
      <c r="G89" s="165"/>
      <c r="H89" s="165"/>
      <c r="I89" s="166"/>
      <c r="J89" s="167">
        <f>J883</f>
        <v>0</v>
      </c>
      <c r="K89" s="168"/>
    </row>
    <row r="90" spans="2:11" s="9" customFormat="1" ht="19.95" customHeight="1">
      <c r="B90" s="162"/>
      <c r="C90" s="163"/>
      <c r="D90" s="164" t="s">
        <v>130</v>
      </c>
      <c r="E90" s="165"/>
      <c r="F90" s="165"/>
      <c r="G90" s="165"/>
      <c r="H90" s="165"/>
      <c r="I90" s="166"/>
      <c r="J90" s="167">
        <f>J988</f>
        <v>0</v>
      </c>
      <c r="K90" s="168"/>
    </row>
    <row r="91" spans="2:11" s="9" customFormat="1" ht="19.95" customHeight="1">
      <c r="B91" s="162"/>
      <c r="C91" s="163"/>
      <c r="D91" s="164" t="s">
        <v>131</v>
      </c>
      <c r="E91" s="165"/>
      <c r="F91" s="165"/>
      <c r="G91" s="165"/>
      <c r="H91" s="165"/>
      <c r="I91" s="166"/>
      <c r="J91" s="167">
        <f>J1031</f>
        <v>0</v>
      </c>
      <c r="K91" s="168"/>
    </row>
    <row r="92" spans="2:11" s="9" customFormat="1" ht="19.95" customHeight="1">
      <c r="B92" s="162"/>
      <c r="C92" s="163"/>
      <c r="D92" s="164" t="s">
        <v>132</v>
      </c>
      <c r="E92" s="165"/>
      <c r="F92" s="165"/>
      <c r="G92" s="165"/>
      <c r="H92" s="165"/>
      <c r="I92" s="166"/>
      <c r="J92" s="167">
        <f>J1050</f>
        <v>0</v>
      </c>
      <c r="K92" s="168"/>
    </row>
    <row r="93" spans="2:11" s="9" customFormat="1" ht="19.95" customHeight="1">
      <c r="B93" s="162"/>
      <c r="C93" s="163"/>
      <c r="D93" s="164" t="s">
        <v>133</v>
      </c>
      <c r="E93" s="165"/>
      <c r="F93" s="165"/>
      <c r="G93" s="165"/>
      <c r="H93" s="165"/>
      <c r="I93" s="166"/>
      <c r="J93" s="167">
        <f>J1066</f>
        <v>0</v>
      </c>
      <c r="K93" s="168"/>
    </row>
    <row r="94" spans="2:11" s="9" customFormat="1" ht="19.95" customHeight="1">
      <c r="B94" s="162"/>
      <c r="C94" s="163"/>
      <c r="D94" s="164" t="s">
        <v>134</v>
      </c>
      <c r="E94" s="165"/>
      <c r="F94" s="165"/>
      <c r="G94" s="165"/>
      <c r="H94" s="165"/>
      <c r="I94" s="166"/>
      <c r="J94" s="167">
        <f>J1076</f>
        <v>0</v>
      </c>
      <c r="K94" s="168"/>
    </row>
    <row r="95" spans="2:11" s="9" customFormat="1" ht="19.95" customHeight="1">
      <c r="B95" s="162"/>
      <c r="C95" s="163"/>
      <c r="D95" s="164" t="s">
        <v>135</v>
      </c>
      <c r="E95" s="165"/>
      <c r="F95" s="165"/>
      <c r="G95" s="165"/>
      <c r="H95" s="165"/>
      <c r="I95" s="166"/>
      <c r="J95" s="167">
        <f>J1089</f>
        <v>0</v>
      </c>
      <c r="K95" s="168"/>
    </row>
    <row r="96" spans="2:11" s="8" customFormat="1" ht="24.9" customHeight="1">
      <c r="B96" s="155"/>
      <c r="C96" s="156"/>
      <c r="D96" s="157" t="s">
        <v>136</v>
      </c>
      <c r="E96" s="158"/>
      <c r="F96" s="158"/>
      <c r="G96" s="158"/>
      <c r="H96" s="158"/>
      <c r="I96" s="159"/>
      <c r="J96" s="160">
        <f>J1111</f>
        <v>0</v>
      </c>
      <c r="K96" s="161"/>
    </row>
    <row r="97" spans="2:12" s="9" customFormat="1" ht="19.95" customHeight="1">
      <c r="B97" s="162"/>
      <c r="C97" s="163"/>
      <c r="D97" s="164" t="s">
        <v>137</v>
      </c>
      <c r="E97" s="165"/>
      <c r="F97" s="165"/>
      <c r="G97" s="165"/>
      <c r="H97" s="165"/>
      <c r="I97" s="166"/>
      <c r="J97" s="167">
        <f>J1112</f>
        <v>0</v>
      </c>
      <c r="K97" s="168"/>
    </row>
    <row r="98" spans="2:12" s="1" customFormat="1" ht="21.75" customHeight="1">
      <c r="B98" s="42"/>
      <c r="C98" s="43"/>
      <c r="D98" s="43"/>
      <c r="E98" s="43"/>
      <c r="F98" s="43"/>
      <c r="G98" s="43"/>
      <c r="H98" s="43"/>
      <c r="I98" s="124"/>
      <c r="J98" s="43"/>
      <c r="K98" s="46"/>
    </row>
    <row r="99" spans="2:12" s="1" customFormat="1" ht="6.9" customHeight="1">
      <c r="B99" s="57"/>
      <c r="C99" s="58"/>
      <c r="D99" s="58"/>
      <c r="E99" s="58"/>
      <c r="F99" s="58"/>
      <c r="G99" s="58"/>
      <c r="H99" s="58"/>
      <c r="I99" s="145"/>
      <c r="J99" s="58"/>
      <c r="K99" s="59"/>
    </row>
    <row r="103" spans="2:12" s="1" customFormat="1" ht="6.9" customHeight="1">
      <c r="B103" s="60"/>
      <c r="C103" s="61"/>
      <c r="D103" s="61"/>
      <c r="E103" s="61"/>
      <c r="F103" s="61"/>
      <c r="G103" s="61"/>
      <c r="H103" s="61"/>
      <c r="I103" s="148"/>
      <c r="J103" s="61"/>
      <c r="K103" s="61"/>
      <c r="L103" s="62"/>
    </row>
    <row r="104" spans="2:12" s="1" customFormat="1" ht="36.9" customHeight="1">
      <c r="B104" s="42"/>
      <c r="C104" s="63" t="s">
        <v>138</v>
      </c>
      <c r="D104" s="64"/>
      <c r="E104" s="64"/>
      <c r="F104" s="64"/>
      <c r="G104" s="64"/>
      <c r="H104" s="64"/>
      <c r="I104" s="169"/>
      <c r="J104" s="64"/>
      <c r="K104" s="64"/>
      <c r="L104" s="62"/>
    </row>
    <row r="105" spans="2:12" s="1" customFormat="1" ht="6.9" customHeight="1">
      <c r="B105" s="42"/>
      <c r="C105" s="64"/>
      <c r="D105" s="64"/>
      <c r="E105" s="64"/>
      <c r="F105" s="64"/>
      <c r="G105" s="64"/>
      <c r="H105" s="64"/>
      <c r="I105" s="169"/>
      <c r="J105" s="64"/>
      <c r="K105" s="64"/>
      <c r="L105" s="62"/>
    </row>
    <row r="106" spans="2:12" s="1" customFormat="1" ht="14.4" customHeight="1">
      <c r="B106" s="42"/>
      <c r="C106" s="66" t="s">
        <v>18</v>
      </c>
      <c r="D106" s="64"/>
      <c r="E106" s="64"/>
      <c r="F106" s="64"/>
      <c r="G106" s="64"/>
      <c r="H106" s="64"/>
      <c r="I106" s="169"/>
      <c r="J106" s="64"/>
      <c r="K106" s="64"/>
      <c r="L106" s="62"/>
    </row>
    <row r="107" spans="2:12" s="1" customFormat="1" ht="22.5" customHeight="1">
      <c r="B107" s="42"/>
      <c r="C107" s="64"/>
      <c r="D107" s="64"/>
      <c r="E107" s="407" t="str">
        <f>E7</f>
        <v>Stavební úpravy a nástavba MŠ Tovéř - neuznatelné náklady</v>
      </c>
      <c r="F107" s="408"/>
      <c r="G107" s="408"/>
      <c r="H107" s="408"/>
      <c r="I107" s="169"/>
      <c r="J107" s="64"/>
      <c r="K107" s="64"/>
      <c r="L107" s="62"/>
    </row>
    <row r="108" spans="2:12" ht="13.2">
      <c r="B108" s="29"/>
      <c r="C108" s="66" t="s">
        <v>92</v>
      </c>
      <c r="D108" s="170"/>
      <c r="E108" s="170"/>
      <c r="F108" s="170"/>
      <c r="G108" s="170"/>
      <c r="H108" s="170"/>
      <c r="J108" s="170"/>
      <c r="K108" s="170"/>
      <c r="L108" s="171"/>
    </row>
    <row r="109" spans="2:12" s="1" customFormat="1" ht="22.5" customHeight="1">
      <c r="B109" s="42"/>
      <c r="C109" s="64"/>
      <c r="D109" s="64"/>
      <c r="E109" s="407" t="s">
        <v>93</v>
      </c>
      <c r="F109" s="409"/>
      <c r="G109" s="409"/>
      <c r="H109" s="409"/>
      <c r="I109" s="169"/>
      <c r="J109" s="64"/>
      <c r="K109" s="64"/>
      <c r="L109" s="62"/>
    </row>
    <row r="110" spans="2:12" s="1" customFormat="1" ht="14.4" customHeight="1">
      <c r="B110" s="42"/>
      <c r="C110" s="66" t="s">
        <v>94</v>
      </c>
      <c r="D110" s="64"/>
      <c r="E110" s="64"/>
      <c r="F110" s="64"/>
      <c r="G110" s="64"/>
      <c r="H110" s="64"/>
      <c r="I110" s="169"/>
      <c r="J110" s="64"/>
      <c r="K110" s="64"/>
      <c r="L110" s="62"/>
    </row>
    <row r="111" spans="2:12" s="1" customFormat="1" ht="23.25" customHeight="1">
      <c r="B111" s="42"/>
      <c r="C111" s="64"/>
      <c r="D111" s="64"/>
      <c r="E111" s="379" t="str">
        <f>E11</f>
        <v>01 - Stavební úpravy a nástavba MŠ Tovéř - neznatelné náklady</v>
      </c>
      <c r="F111" s="409"/>
      <c r="G111" s="409"/>
      <c r="H111" s="409"/>
      <c r="I111" s="169"/>
      <c r="J111" s="64"/>
      <c r="K111" s="64"/>
      <c r="L111" s="62"/>
    </row>
    <row r="112" spans="2:12" s="1" customFormat="1" ht="6.9" customHeight="1">
      <c r="B112" s="42"/>
      <c r="C112" s="64"/>
      <c r="D112" s="64"/>
      <c r="E112" s="64"/>
      <c r="F112" s="64"/>
      <c r="G112" s="64"/>
      <c r="H112" s="64"/>
      <c r="I112" s="169"/>
      <c r="J112" s="64"/>
      <c r="K112" s="64"/>
      <c r="L112" s="62"/>
    </row>
    <row r="113" spans="2:65" s="1" customFormat="1" ht="18" customHeight="1">
      <c r="B113" s="42"/>
      <c r="C113" s="66" t="s">
        <v>25</v>
      </c>
      <c r="D113" s="64"/>
      <c r="E113" s="64"/>
      <c r="F113" s="172" t="str">
        <f>F14</f>
        <v xml:space="preserve"> </v>
      </c>
      <c r="G113" s="64"/>
      <c r="H113" s="64"/>
      <c r="I113" s="173" t="s">
        <v>27</v>
      </c>
      <c r="J113" s="74" t="str">
        <f>IF(J14="","",J14)</f>
        <v>20. 10. 2017</v>
      </c>
      <c r="K113" s="64"/>
      <c r="L113" s="62"/>
    </row>
    <row r="114" spans="2:65" s="1" customFormat="1" ht="6.9" customHeight="1">
      <c r="B114" s="42"/>
      <c r="C114" s="64"/>
      <c r="D114" s="64"/>
      <c r="E114" s="64"/>
      <c r="F114" s="64"/>
      <c r="G114" s="64"/>
      <c r="H114" s="64"/>
      <c r="I114" s="169"/>
      <c r="J114" s="64"/>
      <c r="K114" s="64"/>
      <c r="L114" s="62"/>
    </row>
    <row r="115" spans="2:65" s="1" customFormat="1" ht="13.2">
      <c r="B115" s="42"/>
      <c r="C115" s="66" t="s">
        <v>31</v>
      </c>
      <c r="D115" s="64"/>
      <c r="E115" s="64"/>
      <c r="F115" s="172" t="str">
        <f>E17</f>
        <v xml:space="preserve"> </v>
      </c>
      <c r="G115" s="64"/>
      <c r="H115" s="64"/>
      <c r="I115" s="173" t="s">
        <v>36</v>
      </c>
      <c r="J115" s="172" t="str">
        <f>E23</f>
        <v xml:space="preserve"> </v>
      </c>
      <c r="K115" s="64"/>
      <c r="L115" s="62"/>
    </row>
    <row r="116" spans="2:65" s="1" customFormat="1" ht="14.4" customHeight="1">
      <c r="B116" s="42"/>
      <c r="C116" s="66" t="s">
        <v>34</v>
      </c>
      <c r="D116" s="64"/>
      <c r="E116" s="64"/>
      <c r="F116" s="172" t="str">
        <f>IF(E20="","",E20)</f>
        <v/>
      </c>
      <c r="G116" s="64"/>
      <c r="H116" s="64"/>
      <c r="I116" s="169"/>
      <c r="J116" s="64"/>
      <c r="K116" s="64"/>
      <c r="L116" s="62"/>
    </row>
    <row r="117" spans="2:65" s="1" customFormat="1" ht="10.35" customHeight="1">
      <c r="B117" s="42"/>
      <c r="C117" s="64"/>
      <c r="D117" s="64"/>
      <c r="E117" s="64"/>
      <c r="F117" s="64"/>
      <c r="G117" s="64"/>
      <c r="H117" s="64"/>
      <c r="I117" s="169"/>
      <c r="J117" s="64"/>
      <c r="K117" s="64"/>
      <c r="L117" s="62"/>
    </row>
    <row r="118" spans="2:65" s="10" customFormat="1" ht="29.25" customHeight="1">
      <c r="B118" s="174"/>
      <c r="C118" s="175" t="s">
        <v>139</v>
      </c>
      <c r="D118" s="176" t="s">
        <v>59</v>
      </c>
      <c r="E118" s="176" t="s">
        <v>55</v>
      </c>
      <c r="F118" s="176" t="s">
        <v>140</v>
      </c>
      <c r="G118" s="176" t="s">
        <v>141</v>
      </c>
      <c r="H118" s="176" t="s">
        <v>142</v>
      </c>
      <c r="I118" s="177" t="s">
        <v>143</v>
      </c>
      <c r="J118" s="176" t="s">
        <v>98</v>
      </c>
      <c r="K118" s="178" t="s">
        <v>144</v>
      </c>
      <c r="L118" s="179"/>
      <c r="M118" s="82" t="s">
        <v>145</v>
      </c>
      <c r="N118" s="83" t="s">
        <v>44</v>
      </c>
      <c r="O118" s="83" t="s">
        <v>146</v>
      </c>
      <c r="P118" s="83" t="s">
        <v>147</v>
      </c>
      <c r="Q118" s="83" t="s">
        <v>148</v>
      </c>
      <c r="R118" s="83" t="s">
        <v>149</v>
      </c>
      <c r="S118" s="83" t="s">
        <v>150</v>
      </c>
      <c r="T118" s="84" t="s">
        <v>151</v>
      </c>
    </row>
    <row r="119" spans="2:65" s="1" customFormat="1" ht="29.25" customHeight="1">
      <c r="B119" s="42"/>
      <c r="C119" s="88" t="s">
        <v>99</v>
      </c>
      <c r="D119" s="64"/>
      <c r="E119" s="64"/>
      <c r="F119" s="64"/>
      <c r="G119" s="64"/>
      <c r="H119" s="64"/>
      <c r="I119" s="169"/>
      <c r="J119" s="180">
        <f>BK119</f>
        <v>0</v>
      </c>
      <c r="K119" s="64"/>
      <c r="L119" s="62"/>
      <c r="M119" s="85"/>
      <c r="N119" s="86"/>
      <c r="O119" s="86"/>
      <c r="P119" s="181">
        <f>P120+P599+P1111</f>
        <v>0</v>
      </c>
      <c r="Q119" s="86"/>
      <c r="R119" s="181">
        <f>R120+R599+R1111</f>
        <v>56.472385060000001</v>
      </c>
      <c r="S119" s="86"/>
      <c r="T119" s="182">
        <f>T120+T599+T1111</f>
        <v>19.355264999999999</v>
      </c>
      <c r="AT119" s="25" t="s">
        <v>73</v>
      </c>
      <c r="AU119" s="25" t="s">
        <v>100</v>
      </c>
      <c r="BK119" s="183">
        <f>BK120+BK599+BK1111</f>
        <v>0</v>
      </c>
    </row>
    <row r="120" spans="2:65" s="11" customFormat="1" ht="37.35" customHeight="1">
      <c r="B120" s="184"/>
      <c r="C120" s="185"/>
      <c r="D120" s="186" t="s">
        <v>73</v>
      </c>
      <c r="E120" s="187" t="s">
        <v>152</v>
      </c>
      <c r="F120" s="187" t="s">
        <v>153</v>
      </c>
      <c r="G120" s="185"/>
      <c r="H120" s="185"/>
      <c r="I120" s="188"/>
      <c r="J120" s="189">
        <f>BK120</f>
        <v>0</v>
      </c>
      <c r="K120" s="185"/>
      <c r="L120" s="190"/>
      <c r="M120" s="191"/>
      <c r="N120" s="192"/>
      <c r="O120" s="192"/>
      <c r="P120" s="193">
        <f>P121+P163+P201+P235+P246+P271+P285+P289+P296+P328+P410+P447+P479+P487+P493+P515+P596</f>
        <v>0</v>
      </c>
      <c r="Q120" s="192"/>
      <c r="R120" s="193">
        <f>R121+R163+R201+R235+R246+R271+R285+R289+R296+R328+R410+R447+R479+R487+R493+R515+R596</f>
        <v>54.364871219999998</v>
      </c>
      <c r="S120" s="192"/>
      <c r="T120" s="194">
        <f>T121+T163+T201+T235+T246+T271+T285+T289+T296+T328+T410+T447+T479+T487+T493+T515+T596</f>
        <v>19.355264999999999</v>
      </c>
      <c r="AR120" s="195" t="s">
        <v>24</v>
      </c>
      <c r="AT120" s="196" t="s">
        <v>73</v>
      </c>
      <c r="AU120" s="196" t="s">
        <v>74</v>
      </c>
      <c r="AY120" s="195" t="s">
        <v>154</v>
      </c>
      <c r="BK120" s="197">
        <f>BK121+BK163+BK201+BK235+BK246+BK271+BK285+BK289+BK296+BK328+BK410+BK447+BK479+BK487+BK493+BK515+BK596</f>
        <v>0</v>
      </c>
    </row>
    <row r="121" spans="2:65" s="11" customFormat="1" ht="19.95" customHeight="1">
      <c r="B121" s="184"/>
      <c r="C121" s="185"/>
      <c r="D121" s="198" t="s">
        <v>73</v>
      </c>
      <c r="E121" s="199" t="s">
        <v>24</v>
      </c>
      <c r="F121" s="199" t="s">
        <v>155</v>
      </c>
      <c r="G121" s="185"/>
      <c r="H121" s="185"/>
      <c r="I121" s="188"/>
      <c r="J121" s="200">
        <f>BK121</f>
        <v>0</v>
      </c>
      <c r="K121" s="185"/>
      <c r="L121" s="190"/>
      <c r="M121" s="191"/>
      <c r="N121" s="192"/>
      <c r="O121" s="192"/>
      <c r="P121" s="193">
        <f>SUM(P122:P162)</f>
        <v>0</v>
      </c>
      <c r="Q121" s="192"/>
      <c r="R121" s="193">
        <f>SUM(R122:R162)</f>
        <v>0</v>
      </c>
      <c r="S121" s="192"/>
      <c r="T121" s="194">
        <f>SUM(T122:T162)</f>
        <v>0</v>
      </c>
      <c r="AR121" s="195" t="s">
        <v>24</v>
      </c>
      <c r="AT121" s="196" t="s">
        <v>73</v>
      </c>
      <c r="AU121" s="196" t="s">
        <v>24</v>
      </c>
      <c r="AY121" s="195" t="s">
        <v>154</v>
      </c>
      <c r="BK121" s="197">
        <f>SUM(BK122:BK162)</f>
        <v>0</v>
      </c>
    </row>
    <row r="122" spans="2:65" s="1" customFormat="1" ht="31.5" customHeight="1">
      <c r="B122" s="42"/>
      <c r="C122" s="201" t="s">
        <v>24</v>
      </c>
      <c r="D122" s="201" t="s">
        <v>156</v>
      </c>
      <c r="E122" s="202" t="s">
        <v>157</v>
      </c>
      <c r="F122" s="203" t="s">
        <v>158</v>
      </c>
      <c r="G122" s="204" t="s">
        <v>159</v>
      </c>
      <c r="H122" s="205">
        <v>1.3919999999999999</v>
      </c>
      <c r="I122" s="206"/>
      <c r="J122" s="207">
        <f>ROUND(I122*H122,2)</f>
        <v>0</v>
      </c>
      <c r="K122" s="203" t="s">
        <v>160</v>
      </c>
      <c r="L122" s="62"/>
      <c r="M122" s="208" t="s">
        <v>22</v>
      </c>
      <c r="N122" s="209" t="s">
        <v>45</v>
      </c>
      <c r="O122" s="43"/>
      <c r="P122" s="210">
        <f>O122*H122</f>
        <v>0</v>
      </c>
      <c r="Q122" s="210">
        <v>0</v>
      </c>
      <c r="R122" s="210">
        <f>Q122*H122</f>
        <v>0</v>
      </c>
      <c r="S122" s="210">
        <v>0</v>
      </c>
      <c r="T122" s="211">
        <f>S122*H122</f>
        <v>0</v>
      </c>
      <c r="AR122" s="25" t="s">
        <v>161</v>
      </c>
      <c r="AT122" s="25" t="s">
        <v>156</v>
      </c>
      <c r="AU122" s="25" t="s">
        <v>81</v>
      </c>
      <c r="AY122" s="25" t="s">
        <v>154</v>
      </c>
      <c r="BE122" s="212">
        <f>IF(N122="základní",J122,0)</f>
        <v>0</v>
      </c>
      <c r="BF122" s="212">
        <f>IF(N122="snížená",J122,0)</f>
        <v>0</v>
      </c>
      <c r="BG122" s="212">
        <f>IF(N122="zákl. přenesená",J122,0)</f>
        <v>0</v>
      </c>
      <c r="BH122" s="212">
        <f>IF(N122="sníž. přenesená",J122,0)</f>
        <v>0</v>
      </c>
      <c r="BI122" s="212">
        <f>IF(N122="nulová",J122,0)</f>
        <v>0</v>
      </c>
      <c r="BJ122" s="25" t="s">
        <v>24</v>
      </c>
      <c r="BK122" s="212">
        <f>ROUND(I122*H122,2)</f>
        <v>0</v>
      </c>
      <c r="BL122" s="25" t="s">
        <v>161</v>
      </c>
      <c r="BM122" s="25" t="s">
        <v>162</v>
      </c>
    </row>
    <row r="123" spans="2:65" s="1" customFormat="1" ht="96">
      <c r="B123" s="42"/>
      <c r="C123" s="64"/>
      <c r="D123" s="213" t="s">
        <v>163</v>
      </c>
      <c r="E123" s="64"/>
      <c r="F123" s="214" t="s">
        <v>164</v>
      </c>
      <c r="G123" s="64"/>
      <c r="H123" s="64"/>
      <c r="I123" s="169"/>
      <c r="J123" s="64"/>
      <c r="K123" s="64"/>
      <c r="L123" s="62"/>
      <c r="M123" s="215"/>
      <c r="N123" s="43"/>
      <c r="O123" s="43"/>
      <c r="P123" s="43"/>
      <c r="Q123" s="43"/>
      <c r="R123" s="43"/>
      <c r="S123" s="43"/>
      <c r="T123" s="79"/>
      <c r="AT123" s="25" t="s">
        <v>163</v>
      </c>
      <c r="AU123" s="25" t="s">
        <v>81</v>
      </c>
    </row>
    <row r="124" spans="2:65" s="12" customFormat="1" ht="12">
      <c r="B124" s="216"/>
      <c r="C124" s="217"/>
      <c r="D124" s="213" t="s">
        <v>165</v>
      </c>
      <c r="E124" s="218" t="s">
        <v>22</v>
      </c>
      <c r="F124" s="219" t="s">
        <v>166</v>
      </c>
      <c r="G124" s="217"/>
      <c r="H124" s="220" t="s">
        <v>22</v>
      </c>
      <c r="I124" s="221"/>
      <c r="J124" s="217"/>
      <c r="K124" s="217"/>
      <c r="L124" s="222"/>
      <c r="M124" s="223"/>
      <c r="N124" s="224"/>
      <c r="O124" s="224"/>
      <c r="P124" s="224"/>
      <c r="Q124" s="224"/>
      <c r="R124" s="224"/>
      <c r="S124" s="224"/>
      <c r="T124" s="225"/>
      <c r="AT124" s="226" t="s">
        <v>165</v>
      </c>
      <c r="AU124" s="226" t="s">
        <v>81</v>
      </c>
      <c r="AV124" s="12" t="s">
        <v>24</v>
      </c>
      <c r="AW124" s="12" t="s">
        <v>37</v>
      </c>
      <c r="AX124" s="12" t="s">
        <v>74</v>
      </c>
      <c r="AY124" s="226" t="s">
        <v>154</v>
      </c>
    </row>
    <row r="125" spans="2:65" s="12" customFormat="1" ht="12">
      <c r="B125" s="216"/>
      <c r="C125" s="217"/>
      <c r="D125" s="213" t="s">
        <v>165</v>
      </c>
      <c r="E125" s="218" t="s">
        <v>22</v>
      </c>
      <c r="F125" s="219" t="s">
        <v>167</v>
      </c>
      <c r="G125" s="217"/>
      <c r="H125" s="220" t="s">
        <v>22</v>
      </c>
      <c r="I125" s="221"/>
      <c r="J125" s="217"/>
      <c r="K125" s="217"/>
      <c r="L125" s="222"/>
      <c r="M125" s="223"/>
      <c r="N125" s="224"/>
      <c r="O125" s="224"/>
      <c r="P125" s="224"/>
      <c r="Q125" s="224"/>
      <c r="R125" s="224"/>
      <c r="S125" s="224"/>
      <c r="T125" s="225"/>
      <c r="AT125" s="226" t="s">
        <v>165</v>
      </c>
      <c r="AU125" s="226" t="s">
        <v>81</v>
      </c>
      <c r="AV125" s="12" t="s">
        <v>24</v>
      </c>
      <c r="AW125" s="12" t="s">
        <v>37</v>
      </c>
      <c r="AX125" s="12" t="s">
        <v>74</v>
      </c>
      <c r="AY125" s="226" t="s">
        <v>154</v>
      </c>
    </row>
    <row r="126" spans="2:65" s="13" customFormat="1" ht="12">
      <c r="B126" s="227"/>
      <c r="C126" s="228"/>
      <c r="D126" s="229" t="s">
        <v>165</v>
      </c>
      <c r="E126" s="230" t="s">
        <v>22</v>
      </c>
      <c r="F126" s="231" t="s">
        <v>168</v>
      </c>
      <c r="G126" s="228"/>
      <c r="H126" s="232">
        <v>1.3919999999999999</v>
      </c>
      <c r="I126" s="233"/>
      <c r="J126" s="228"/>
      <c r="K126" s="228"/>
      <c r="L126" s="234"/>
      <c r="M126" s="235"/>
      <c r="N126" s="236"/>
      <c r="O126" s="236"/>
      <c r="P126" s="236"/>
      <c r="Q126" s="236"/>
      <c r="R126" s="236"/>
      <c r="S126" s="236"/>
      <c r="T126" s="237"/>
      <c r="AT126" s="238" t="s">
        <v>165</v>
      </c>
      <c r="AU126" s="238" t="s">
        <v>81</v>
      </c>
      <c r="AV126" s="13" t="s">
        <v>81</v>
      </c>
      <c r="AW126" s="13" t="s">
        <v>37</v>
      </c>
      <c r="AX126" s="13" t="s">
        <v>24</v>
      </c>
      <c r="AY126" s="238" t="s">
        <v>154</v>
      </c>
    </row>
    <row r="127" spans="2:65" s="1" customFormat="1" ht="31.5" customHeight="1">
      <c r="B127" s="42"/>
      <c r="C127" s="201" t="s">
        <v>81</v>
      </c>
      <c r="D127" s="201" t="s">
        <v>156</v>
      </c>
      <c r="E127" s="202" t="s">
        <v>169</v>
      </c>
      <c r="F127" s="203" t="s">
        <v>170</v>
      </c>
      <c r="G127" s="204" t="s">
        <v>159</v>
      </c>
      <c r="H127" s="205">
        <v>4.3259999999999996</v>
      </c>
      <c r="I127" s="206"/>
      <c r="J127" s="207">
        <f>ROUND(I127*H127,2)</f>
        <v>0</v>
      </c>
      <c r="K127" s="203" t="s">
        <v>160</v>
      </c>
      <c r="L127" s="62"/>
      <c r="M127" s="208" t="s">
        <v>22</v>
      </c>
      <c r="N127" s="209" t="s">
        <v>45</v>
      </c>
      <c r="O127" s="43"/>
      <c r="P127" s="210">
        <f>O127*H127</f>
        <v>0</v>
      </c>
      <c r="Q127" s="210">
        <v>0</v>
      </c>
      <c r="R127" s="210">
        <f>Q127*H127</f>
        <v>0</v>
      </c>
      <c r="S127" s="210">
        <v>0</v>
      </c>
      <c r="T127" s="211">
        <f>S127*H127</f>
        <v>0</v>
      </c>
      <c r="AR127" s="25" t="s">
        <v>161</v>
      </c>
      <c r="AT127" s="25" t="s">
        <v>156</v>
      </c>
      <c r="AU127" s="25" t="s">
        <v>81</v>
      </c>
      <c r="AY127" s="25" t="s">
        <v>154</v>
      </c>
      <c r="BE127" s="212">
        <f>IF(N127="základní",J127,0)</f>
        <v>0</v>
      </c>
      <c r="BF127" s="212">
        <f>IF(N127="snížená",J127,0)</f>
        <v>0</v>
      </c>
      <c r="BG127" s="212">
        <f>IF(N127="zákl. přenesená",J127,0)</f>
        <v>0</v>
      </c>
      <c r="BH127" s="212">
        <f>IF(N127="sníž. přenesená",J127,0)</f>
        <v>0</v>
      </c>
      <c r="BI127" s="212">
        <f>IF(N127="nulová",J127,0)</f>
        <v>0</v>
      </c>
      <c r="BJ127" s="25" t="s">
        <v>24</v>
      </c>
      <c r="BK127" s="212">
        <f>ROUND(I127*H127,2)</f>
        <v>0</v>
      </c>
      <c r="BL127" s="25" t="s">
        <v>161</v>
      </c>
      <c r="BM127" s="25" t="s">
        <v>171</v>
      </c>
    </row>
    <row r="128" spans="2:65" s="1" customFormat="1" ht="84">
      <c r="B128" s="42"/>
      <c r="C128" s="64"/>
      <c r="D128" s="213" t="s">
        <v>163</v>
      </c>
      <c r="E128" s="64"/>
      <c r="F128" s="214" t="s">
        <v>172</v>
      </c>
      <c r="G128" s="64"/>
      <c r="H128" s="64"/>
      <c r="I128" s="169"/>
      <c r="J128" s="64"/>
      <c r="K128" s="64"/>
      <c r="L128" s="62"/>
      <c r="M128" s="215"/>
      <c r="N128" s="43"/>
      <c r="O128" s="43"/>
      <c r="P128" s="43"/>
      <c r="Q128" s="43"/>
      <c r="R128" s="43"/>
      <c r="S128" s="43"/>
      <c r="T128" s="79"/>
      <c r="AT128" s="25" t="s">
        <v>163</v>
      </c>
      <c r="AU128" s="25" t="s">
        <v>81</v>
      </c>
    </row>
    <row r="129" spans="2:65" s="12" customFormat="1" ht="12">
      <c r="B129" s="216"/>
      <c r="C129" s="217"/>
      <c r="D129" s="213" t="s">
        <v>165</v>
      </c>
      <c r="E129" s="218" t="s">
        <v>22</v>
      </c>
      <c r="F129" s="219" t="s">
        <v>173</v>
      </c>
      <c r="G129" s="217"/>
      <c r="H129" s="220" t="s">
        <v>22</v>
      </c>
      <c r="I129" s="221"/>
      <c r="J129" s="217"/>
      <c r="K129" s="217"/>
      <c r="L129" s="222"/>
      <c r="M129" s="223"/>
      <c r="N129" s="224"/>
      <c r="O129" s="224"/>
      <c r="P129" s="224"/>
      <c r="Q129" s="224"/>
      <c r="R129" s="224"/>
      <c r="S129" s="224"/>
      <c r="T129" s="225"/>
      <c r="AT129" s="226" t="s">
        <v>165</v>
      </c>
      <c r="AU129" s="226" t="s">
        <v>81</v>
      </c>
      <c r="AV129" s="12" t="s">
        <v>24</v>
      </c>
      <c r="AW129" s="12" t="s">
        <v>37</v>
      </c>
      <c r="AX129" s="12" t="s">
        <v>74</v>
      </c>
      <c r="AY129" s="226" t="s">
        <v>154</v>
      </c>
    </row>
    <row r="130" spans="2:65" s="12" customFormat="1" ht="12">
      <c r="B130" s="216"/>
      <c r="C130" s="217"/>
      <c r="D130" s="213" t="s">
        <v>165</v>
      </c>
      <c r="E130" s="218" t="s">
        <v>22</v>
      </c>
      <c r="F130" s="219" t="s">
        <v>174</v>
      </c>
      <c r="G130" s="217"/>
      <c r="H130" s="220" t="s">
        <v>22</v>
      </c>
      <c r="I130" s="221"/>
      <c r="J130" s="217"/>
      <c r="K130" s="217"/>
      <c r="L130" s="222"/>
      <c r="M130" s="223"/>
      <c r="N130" s="224"/>
      <c r="O130" s="224"/>
      <c r="P130" s="224"/>
      <c r="Q130" s="224"/>
      <c r="R130" s="224"/>
      <c r="S130" s="224"/>
      <c r="T130" s="225"/>
      <c r="AT130" s="226" t="s">
        <v>165</v>
      </c>
      <c r="AU130" s="226" t="s">
        <v>81</v>
      </c>
      <c r="AV130" s="12" t="s">
        <v>24</v>
      </c>
      <c r="AW130" s="12" t="s">
        <v>37</v>
      </c>
      <c r="AX130" s="12" t="s">
        <v>74</v>
      </c>
      <c r="AY130" s="226" t="s">
        <v>154</v>
      </c>
    </row>
    <row r="131" spans="2:65" s="13" customFormat="1" ht="12">
      <c r="B131" s="227"/>
      <c r="C131" s="228"/>
      <c r="D131" s="213" t="s">
        <v>165</v>
      </c>
      <c r="E131" s="239" t="s">
        <v>22</v>
      </c>
      <c r="F131" s="240" t="s">
        <v>175</v>
      </c>
      <c r="G131" s="228"/>
      <c r="H131" s="241">
        <v>3.3359999999999999</v>
      </c>
      <c r="I131" s="233"/>
      <c r="J131" s="228"/>
      <c r="K131" s="228"/>
      <c r="L131" s="234"/>
      <c r="M131" s="235"/>
      <c r="N131" s="236"/>
      <c r="O131" s="236"/>
      <c r="P131" s="236"/>
      <c r="Q131" s="236"/>
      <c r="R131" s="236"/>
      <c r="S131" s="236"/>
      <c r="T131" s="237"/>
      <c r="AT131" s="238" t="s">
        <v>165</v>
      </c>
      <c r="AU131" s="238" t="s">
        <v>81</v>
      </c>
      <c r="AV131" s="13" t="s">
        <v>81</v>
      </c>
      <c r="AW131" s="13" t="s">
        <v>37</v>
      </c>
      <c r="AX131" s="13" t="s">
        <v>74</v>
      </c>
      <c r="AY131" s="238" t="s">
        <v>154</v>
      </c>
    </row>
    <row r="132" spans="2:65" s="12" customFormat="1" ht="12">
      <c r="B132" s="216"/>
      <c r="C132" s="217"/>
      <c r="D132" s="213" t="s">
        <v>165</v>
      </c>
      <c r="E132" s="218" t="s">
        <v>22</v>
      </c>
      <c r="F132" s="219" t="s">
        <v>173</v>
      </c>
      <c r="G132" s="217"/>
      <c r="H132" s="220" t="s">
        <v>22</v>
      </c>
      <c r="I132" s="221"/>
      <c r="J132" s="217"/>
      <c r="K132" s="217"/>
      <c r="L132" s="222"/>
      <c r="M132" s="223"/>
      <c r="N132" s="224"/>
      <c r="O132" s="224"/>
      <c r="P132" s="224"/>
      <c r="Q132" s="224"/>
      <c r="R132" s="224"/>
      <c r="S132" s="224"/>
      <c r="T132" s="225"/>
      <c r="AT132" s="226" t="s">
        <v>165</v>
      </c>
      <c r="AU132" s="226" t="s">
        <v>81</v>
      </c>
      <c r="AV132" s="12" t="s">
        <v>24</v>
      </c>
      <c r="AW132" s="12" t="s">
        <v>37</v>
      </c>
      <c r="AX132" s="12" t="s">
        <v>74</v>
      </c>
      <c r="AY132" s="226" t="s">
        <v>154</v>
      </c>
    </row>
    <row r="133" spans="2:65" s="12" customFormat="1" ht="12">
      <c r="B133" s="216"/>
      <c r="C133" s="217"/>
      <c r="D133" s="213" t="s">
        <v>165</v>
      </c>
      <c r="E133" s="218" t="s">
        <v>22</v>
      </c>
      <c r="F133" s="219" t="s">
        <v>176</v>
      </c>
      <c r="G133" s="217"/>
      <c r="H133" s="220" t="s">
        <v>22</v>
      </c>
      <c r="I133" s="221"/>
      <c r="J133" s="217"/>
      <c r="K133" s="217"/>
      <c r="L133" s="222"/>
      <c r="M133" s="223"/>
      <c r="N133" s="224"/>
      <c r="O133" s="224"/>
      <c r="P133" s="224"/>
      <c r="Q133" s="224"/>
      <c r="R133" s="224"/>
      <c r="S133" s="224"/>
      <c r="T133" s="225"/>
      <c r="AT133" s="226" t="s">
        <v>165</v>
      </c>
      <c r="AU133" s="226" t="s">
        <v>81</v>
      </c>
      <c r="AV133" s="12" t="s">
        <v>24</v>
      </c>
      <c r="AW133" s="12" t="s">
        <v>37</v>
      </c>
      <c r="AX133" s="12" t="s">
        <v>74</v>
      </c>
      <c r="AY133" s="226" t="s">
        <v>154</v>
      </c>
    </row>
    <row r="134" spans="2:65" s="13" customFormat="1" ht="12">
      <c r="B134" s="227"/>
      <c r="C134" s="228"/>
      <c r="D134" s="213" t="s">
        <v>165</v>
      </c>
      <c r="E134" s="239" t="s">
        <v>22</v>
      </c>
      <c r="F134" s="240" t="s">
        <v>177</v>
      </c>
      <c r="G134" s="228"/>
      <c r="H134" s="241">
        <v>0.99</v>
      </c>
      <c r="I134" s="233"/>
      <c r="J134" s="228"/>
      <c r="K134" s="228"/>
      <c r="L134" s="234"/>
      <c r="M134" s="235"/>
      <c r="N134" s="236"/>
      <c r="O134" s="236"/>
      <c r="P134" s="236"/>
      <c r="Q134" s="236"/>
      <c r="R134" s="236"/>
      <c r="S134" s="236"/>
      <c r="T134" s="237"/>
      <c r="AT134" s="238" t="s">
        <v>165</v>
      </c>
      <c r="AU134" s="238" t="s">
        <v>81</v>
      </c>
      <c r="AV134" s="13" t="s">
        <v>81</v>
      </c>
      <c r="AW134" s="13" t="s">
        <v>37</v>
      </c>
      <c r="AX134" s="13" t="s">
        <v>74</v>
      </c>
      <c r="AY134" s="238" t="s">
        <v>154</v>
      </c>
    </row>
    <row r="135" spans="2:65" s="14" customFormat="1" ht="12">
      <c r="B135" s="242"/>
      <c r="C135" s="243"/>
      <c r="D135" s="229" t="s">
        <v>165</v>
      </c>
      <c r="E135" s="244" t="s">
        <v>22</v>
      </c>
      <c r="F135" s="245" t="s">
        <v>178</v>
      </c>
      <c r="G135" s="243"/>
      <c r="H135" s="246">
        <v>4.3259999999999996</v>
      </c>
      <c r="I135" s="247"/>
      <c r="J135" s="243"/>
      <c r="K135" s="243"/>
      <c r="L135" s="248"/>
      <c r="M135" s="249"/>
      <c r="N135" s="250"/>
      <c r="O135" s="250"/>
      <c r="P135" s="250"/>
      <c r="Q135" s="250"/>
      <c r="R135" s="250"/>
      <c r="S135" s="250"/>
      <c r="T135" s="251"/>
      <c r="AT135" s="252" t="s">
        <v>165</v>
      </c>
      <c r="AU135" s="252" t="s">
        <v>81</v>
      </c>
      <c r="AV135" s="14" t="s">
        <v>161</v>
      </c>
      <c r="AW135" s="14" t="s">
        <v>37</v>
      </c>
      <c r="AX135" s="14" t="s">
        <v>24</v>
      </c>
      <c r="AY135" s="252" t="s">
        <v>154</v>
      </c>
    </row>
    <row r="136" spans="2:65" s="1" customFormat="1" ht="31.5" customHeight="1">
      <c r="B136" s="42"/>
      <c r="C136" s="201" t="s">
        <v>179</v>
      </c>
      <c r="D136" s="201" t="s">
        <v>156</v>
      </c>
      <c r="E136" s="202" t="s">
        <v>180</v>
      </c>
      <c r="F136" s="203" t="s">
        <v>181</v>
      </c>
      <c r="G136" s="204" t="s">
        <v>159</v>
      </c>
      <c r="H136" s="205">
        <v>1.5840000000000001</v>
      </c>
      <c r="I136" s="206"/>
      <c r="J136" s="207">
        <f>ROUND(I136*H136,2)</f>
        <v>0</v>
      </c>
      <c r="K136" s="203" t="s">
        <v>160</v>
      </c>
      <c r="L136" s="62"/>
      <c r="M136" s="208" t="s">
        <v>22</v>
      </c>
      <c r="N136" s="209" t="s">
        <v>45</v>
      </c>
      <c r="O136" s="43"/>
      <c r="P136" s="210">
        <f>O136*H136</f>
        <v>0</v>
      </c>
      <c r="Q136" s="210">
        <v>0</v>
      </c>
      <c r="R136" s="210">
        <f>Q136*H136</f>
        <v>0</v>
      </c>
      <c r="S136" s="210">
        <v>0</v>
      </c>
      <c r="T136" s="211">
        <f>S136*H136</f>
        <v>0</v>
      </c>
      <c r="AR136" s="25" t="s">
        <v>161</v>
      </c>
      <c r="AT136" s="25" t="s">
        <v>156</v>
      </c>
      <c r="AU136" s="25" t="s">
        <v>81</v>
      </c>
      <c r="AY136" s="25" t="s">
        <v>154</v>
      </c>
      <c r="BE136" s="212">
        <f>IF(N136="základní",J136,0)</f>
        <v>0</v>
      </c>
      <c r="BF136" s="212">
        <f>IF(N136="snížená",J136,0)</f>
        <v>0</v>
      </c>
      <c r="BG136" s="212">
        <f>IF(N136="zákl. přenesená",J136,0)</f>
        <v>0</v>
      </c>
      <c r="BH136" s="212">
        <f>IF(N136="sníž. přenesená",J136,0)</f>
        <v>0</v>
      </c>
      <c r="BI136" s="212">
        <f>IF(N136="nulová",J136,0)</f>
        <v>0</v>
      </c>
      <c r="BJ136" s="25" t="s">
        <v>24</v>
      </c>
      <c r="BK136" s="212">
        <f>ROUND(I136*H136,2)</f>
        <v>0</v>
      </c>
      <c r="BL136" s="25" t="s">
        <v>161</v>
      </c>
      <c r="BM136" s="25" t="s">
        <v>182</v>
      </c>
    </row>
    <row r="137" spans="2:65" s="1" customFormat="1" ht="192">
      <c r="B137" s="42"/>
      <c r="C137" s="64"/>
      <c r="D137" s="213" t="s">
        <v>163</v>
      </c>
      <c r="E137" s="64"/>
      <c r="F137" s="214" t="s">
        <v>183</v>
      </c>
      <c r="G137" s="64"/>
      <c r="H137" s="64"/>
      <c r="I137" s="169"/>
      <c r="J137" s="64"/>
      <c r="K137" s="64"/>
      <c r="L137" s="62"/>
      <c r="M137" s="215"/>
      <c r="N137" s="43"/>
      <c r="O137" s="43"/>
      <c r="P137" s="43"/>
      <c r="Q137" s="43"/>
      <c r="R137" s="43"/>
      <c r="S137" s="43"/>
      <c r="T137" s="79"/>
      <c r="AT137" s="25" t="s">
        <v>163</v>
      </c>
      <c r="AU137" s="25" t="s">
        <v>81</v>
      </c>
    </row>
    <row r="138" spans="2:65" s="12" customFormat="1" ht="12">
      <c r="B138" s="216"/>
      <c r="C138" s="217"/>
      <c r="D138" s="213" t="s">
        <v>165</v>
      </c>
      <c r="E138" s="218" t="s">
        <v>22</v>
      </c>
      <c r="F138" s="219" t="s">
        <v>173</v>
      </c>
      <c r="G138" s="217"/>
      <c r="H138" s="220" t="s">
        <v>22</v>
      </c>
      <c r="I138" s="221"/>
      <c r="J138" s="217"/>
      <c r="K138" s="217"/>
      <c r="L138" s="222"/>
      <c r="M138" s="223"/>
      <c r="N138" s="224"/>
      <c r="O138" s="224"/>
      <c r="P138" s="224"/>
      <c r="Q138" s="224"/>
      <c r="R138" s="224"/>
      <c r="S138" s="224"/>
      <c r="T138" s="225"/>
      <c r="AT138" s="226" t="s">
        <v>165</v>
      </c>
      <c r="AU138" s="226" t="s">
        <v>81</v>
      </c>
      <c r="AV138" s="12" t="s">
        <v>24</v>
      </c>
      <c r="AW138" s="12" t="s">
        <v>37</v>
      </c>
      <c r="AX138" s="12" t="s">
        <v>74</v>
      </c>
      <c r="AY138" s="226" t="s">
        <v>154</v>
      </c>
    </row>
    <row r="139" spans="2:65" s="12" customFormat="1" ht="12">
      <c r="B139" s="216"/>
      <c r="C139" s="217"/>
      <c r="D139" s="213" t="s">
        <v>165</v>
      </c>
      <c r="E139" s="218" t="s">
        <v>22</v>
      </c>
      <c r="F139" s="219" t="s">
        <v>176</v>
      </c>
      <c r="G139" s="217"/>
      <c r="H139" s="220" t="s">
        <v>22</v>
      </c>
      <c r="I139" s="221"/>
      <c r="J139" s="217"/>
      <c r="K139" s="217"/>
      <c r="L139" s="222"/>
      <c r="M139" s="223"/>
      <c r="N139" s="224"/>
      <c r="O139" s="224"/>
      <c r="P139" s="224"/>
      <c r="Q139" s="224"/>
      <c r="R139" s="224"/>
      <c r="S139" s="224"/>
      <c r="T139" s="225"/>
      <c r="AT139" s="226" t="s">
        <v>165</v>
      </c>
      <c r="AU139" s="226" t="s">
        <v>81</v>
      </c>
      <c r="AV139" s="12" t="s">
        <v>24</v>
      </c>
      <c r="AW139" s="12" t="s">
        <v>37</v>
      </c>
      <c r="AX139" s="12" t="s">
        <v>74</v>
      </c>
      <c r="AY139" s="226" t="s">
        <v>154</v>
      </c>
    </row>
    <row r="140" spans="2:65" s="13" customFormat="1" ht="12">
      <c r="B140" s="227"/>
      <c r="C140" s="228"/>
      <c r="D140" s="229" t="s">
        <v>165</v>
      </c>
      <c r="E140" s="230" t="s">
        <v>22</v>
      </c>
      <c r="F140" s="231" t="s">
        <v>184</v>
      </c>
      <c r="G140" s="228"/>
      <c r="H140" s="232">
        <v>1.5840000000000001</v>
      </c>
      <c r="I140" s="233"/>
      <c r="J140" s="228"/>
      <c r="K140" s="228"/>
      <c r="L140" s="234"/>
      <c r="M140" s="235"/>
      <c r="N140" s="236"/>
      <c r="O140" s="236"/>
      <c r="P140" s="236"/>
      <c r="Q140" s="236"/>
      <c r="R140" s="236"/>
      <c r="S140" s="236"/>
      <c r="T140" s="237"/>
      <c r="AT140" s="238" t="s">
        <v>165</v>
      </c>
      <c r="AU140" s="238" t="s">
        <v>81</v>
      </c>
      <c r="AV140" s="13" t="s">
        <v>81</v>
      </c>
      <c r="AW140" s="13" t="s">
        <v>37</v>
      </c>
      <c r="AX140" s="13" t="s">
        <v>24</v>
      </c>
      <c r="AY140" s="238" t="s">
        <v>154</v>
      </c>
    </row>
    <row r="141" spans="2:65" s="1" customFormat="1" ht="31.5" customHeight="1">
      <c r="B141" s="42"/>
      <c r="C141" s="201" t="s">
        <v>161</v>
      </c>
      <c r="D141" s="201" t="s">
        <v>156</v>
      </c>
      <c r="E141" s="202" t="s">
        <v>185</v>
      </c>
      <c r="F141" s="203" t="s">
        <v>186</v>
      </c>
      <c r="G141" s="204" t="s">
        <v>159</v>
      </c>
      <c r="H141" s="205">
        <v>3.49</v>
      </c>
      <c r="I141" s="206"/>
      <c r="J141" s="207">
        <f>ROUND(I141*H141,2)</f>
        <v>0</v>
      </c>
      <c r="K141" s="203" t="s">
        <v>160</v>
      </c>
      <c r="L141" s="62"/>
      <c r="M141" s="208" t="s">
        <v>22</v>
      </c>
      <c r="N141" s="209" t="s">
        <v>45</v>
      </c>
      <c r="O141" s="43"/>
      <c r="P141" s="210">
        <f>O141*H141</f>
        <v>0</v>
      </c>
      <c r="Q141" s="210">
        <v>0</v>
      </c>
      <c r="R141" s="210">
        <f>Q141*H141</f>
        <v>0</v>
      </c>
      <c r="S141" s="210">
        <v>0</v>
      </c>
      <c r="T141" s="211">
        <f>S141*H141</f>
        <v>0</v>
      </c>
      <c r="AR141" s="25" t="s">
        <v>161</v>
      </c>
      <c r="AT141" s="25" t="s">
        <v>156</v>
      </c>
      <c r="AU141" s="25" t="s">
        <v>81</v>
      </c>
      <c r="AY141" s="25" t="s">
        <v>154</v>
      </c>
      <c r="BE141" s="212">
        <f>IF(N141="základní",J141,0)</f>
        <v>0</v>
      </c>
      <c r="BF141" s="212">
        <f>IF(N141="snížená",J141,0)</f>
        <v>0</v>
      </c>
      <c r="BG141" s="212">
        <f>IF(N141="zákl. přenesená",J141,0)</f>
        <v>0</v>
      </c>
      <c r="BH141" s="212">
        <f>IF(N141="sníž. přenesená",J141,0)</f>
        <v>0</v>
      </c>
      <c r="BI141" s="212">
        <f>IF(N141="nulová",J141,0)</f>
        <v>0</v>
      </c>
      <c r="BJ141" s="25" t="s">
        <v>24</v>
      </c>
      <c r="BK141" s="212">
        <f>ROUND(I141*H141,2)</f>
        <v>0</v>
      </c>
      <c r="BL141" s="25" t="s">
        <v>161</v>
      </c>
      <c r="BM141" s="25" t="s">
        <v>187</v>
      </c>
    </row>
    <row r="142" spans="2:65" s="1" customFormat="1" ht="409.6">
      <c r="B142" s="42"/>
      <c r="C142" s="64"/>
      <c r="D142" s="213" t="s">
        <v>163</v>
      </c>
      <c r="E142" s="64"/>
      <c r="F142" s="214" t="s">
        <v>188</v>
      </c>
      <c r="G142" s="64"/>
      <c r="H142" s="64"/>
      <c r="I142" s="169"/>
      <c r="J142" s="64"/>
      <c r="K142" s="64"/>
      <c r="L142" s="62"/>
      <c r="M142" s="215"/>
      <c r="N142" s="43"/>
      <c r="O142" s="43"/>
      <c r="P142" s="43"/>
      <c r="Q142" s="43"/>
      <c r="R142" s="43"/>
      <c r="S142" s="43"/>
      <c r="T142" s="79"/>
      <c r="AT142" s="25" t="s">
        <v>163</v>
      </c>
      <c r="AU142" s="25" t="s">
        <v>81</v>
      </c>
    </row>
    <row r="143" spans="2:65" s="12" customFormat="1" ht="12">
      <c r="B143" s="216"/>
      <c r="C143" s="217"/>
      <c r="D143" s="213" t="s">
        <v>165</v>
      </c>
      <c r="E143" s="218" t="s">
        <v>22</v>
      </c>
      <c r="F143" s="219" t="s">
        <v>189</v>
      </c>
      <c r="G143" s="217"/>
      <c r="H143" s="220" t="s">
        <v>22</v>
      </c>
      <c r="I143" s="221"/>
      <c r="J143" s="217"/>
      <c r="K143" s="217"/>
      <c r="L143" s="222"/>
      <c r="M143" s="223"/>
      <c r="N143" s="224"/>
      <c r="O143" s="224"/>
      <c r="P143" s="224"/>
      <c r="Q143" s="224"/>
      <c r="R143" s="224"/>
      <c r="S143" s="224"/>
      <c r="T143" s="225"/>
      <c r="AT143" s="226" t="s">
        <v>165</v>
      </c>
      <c r="AU143" s="226" t="s">
        <v>81</v>
      </c>
      <c r="AV143" s="12" t="s">
        <v>24</v>
      </c>
      <c r="AW143" s="12" t="s">
        <v>37</v>
      </c>
      <c r="AX143" s="12" t="s">
        <v>74</v>
      </c>
      <c r="AY143" s="226" t="s">
        <v>154</v>
      </c>
    </row>
    <row r="144" spans="2:65" s="13" customFormat="1" ht="12">
      <c r="B144" s="227"/>
      <c r="C144" s="228"/>
      <c r="D144" s="213" t="s">
        <v>165</v>
      </c>
      <c r="E144" s="239" t="s">
        <v>22</v>
      </c>
      <c r="F144" s="240" t="s">
        <v>190</v>
      </c>
      <c r="G144" s="228"/>
      <c r="H144" s="241">
        <v>1.2529999999999999</v>
      </c>
      <c r="I144" s="233"/>
      <c r="J144" s="228"/>
      <c r="K144" s="228"/>
      <c r="L144" s="234"/>
      <c r="M144" s="235"/>
      <c r="N144" s="236"/>
      <c r="O144" s="236"/>
      <c r="P144" s="236"/>
      <c r="Q144" s="236"/>
      <c r="R144" s="236"/>
      <c r="S144" s="236"/>
      <c r="T144" s="237"/>
      <c r="AT144" s="238" t="s">
        <v>165</v>
      </c>
      <c r="AU144" s="238" t="s">
        <v>81</v>
      </c>
      <c r="AV144" s="13" t="s">
        <v>81</v>
      </c>
      <c r="AW144" s="13" t="s">
        <v>37</v>
      </c>
      <c r="AX144" s="13" t="s">
        <v>74</v>
      </c>
      <c r="AY144" s="238" t="s">
        <v>154</v>
      </c>
    </row>
    <row r="145" spans="2:65" s="13" customFormat="1" ht="12">
      <c r="B145" s="227"/>
      <c r="C145" s="228"/>
      <c r="D145" s="213" t="s">
        <v>165</v>
      </c>
      <c r="E145" s="239" t="s">
        <v>22</v>
      </c>
      <c r="F145" s="240" t="s">
        <v>191</v>
      </c>
      <c r="G145" s="228"/>
      <c r="H145" s="241">
        <v>1.8049999999999999</v>
      </c>
      <c r="I145" s="233"/>
      <c r="J145" s="228"/>
      <c r="K145" s="228"/>
      <c r="L145" s="234"/>
      <c r="M145" s="235"/>
      <c r="N145" s="236"/>
      <c r="O145" s="236"/>
      <c r="P145" s="236"/>
      <c r="Q145" s="236"/>
      <c r="R145" s="236"/>
      <c r="S145" s="236"/>
      <c r="T145" s="237"/>
      <c r="AT145" s="238" t="s">
        <v>165</v>
      </c>
      <c r="AU145" s="238" t="s">
        <v>81</v>
      </c>
      <c r="AV145" s="13" t="s">
        <v>81</v>
      </c>
      <c r="AW145" s="13" t="s">
        <v>37</v>
      </c>
      <c r="AX145" s="13" t="s">
        <v>74</v>
      </c>
      <c r="AY145" s="238" t="s">
        <v>154</v>
      </c>
    </row>
    <row r="146" spans="2:65" s="13" customFormat="1" ht="12">
      <c r="B146" s="227"/>
      <c r="C146" s="228"/>
      <c r="D146" s="213" t="s">
        <v>165</v>
      </c>
      <c r="E146" s="239" t="s">
        <v>22</v>
      </c>
      <c r="F146" s="240" t="s">
        <v>192</v>
      </c>
      <c r="G146" s="228"/>
      <c r="H146" s="241">
        <v>0.432</v>
      </c>
      <c r="I146" s="233"/>
      <c r="J146" s="228"/>
      <c r="K146" s="228"/>
      <c r="L146" s="234"/>
      <c r="M146" s="235"/>
      <c r="N146" s="236"/>
      <c r="O146" s="236"/>
      <c r="P146" s="236"/>
      <c r="Q146" s="236"/>
      <c r="R146" s="236"/>
      <c r="S146" s="236"/>
      <c r="T146" s="237"/>
      <c r="AT146" s="238" t="s">
        <v>165</v>
      </c>
      <c r="AU146" s="238" t="s">
        <v>81</v>
      </c>
      <c r="AV146" s="13" t="s">
        <v>81</v>
      </c>
      <c r="AW146" s="13" t="s">
        <v>37</v>
      </c>
      <c r="AX146" s="13" t="s">
        <v>74</v>
      </c>
      <c r="AY146" s="238" t="s">
        <v>154</v>
      </c>
    </row>
    <row r="147" spans="2:65" s="14" customFormat="1" ht="12">
      <c r="B147" s="242"/>
      <c r="C147" s="243"/>
      <c r="D147" s="229" t="s">
        <v>165</v>
      </c>
      <c r="E147" s="244" t="s">
        <v>22</v>
      </c>
      <c r="F147" s="245" t="s">
        <v>178</v>
      </c>
      <c r="G147" s="243"/>
      <c r="H147" s="246">
        <v>3.49</v>
      </c>
      <c r="I147" s="247"/>
      <c r="J147" s="243"/>
      <c r="K147" s="243"/>
      <c r="L147" s="248"/>
      <c r="M147" s="249"/>
      <c r="N147" s="250"/>
      <c r="O147" s="250"/>
      <c r="P147" s="250"/>
      <c r="Q147" s="250"/>
      <c r="R147" s="250"/>
      <c r="S147" s="250"/>
      <c r="T147" s="251"/>
      <c r="AT147" s="252" t="s">
        <v>165</v>
      </c>
      <c r="AU147" s="252" t="s">
        <v>81</v>
      </c>
      <c r="AV147" s="14" t="s">
        <v>161</v>
      </c>
      <c r="AW147" s="14" t="s">
        <v>37</v>
      </c>
      <c r="AX147" s="14" t="s">
        <v>24</v>
      </c>
      <c r="AY147" s="252" t="s">
        <v>154</v>
      </c>
    </row>
    <row r="148" spans="2:65" s="1" customFormat="1" ht="44.25" customHeight="1">
      <c r="B148" s="42"/>
      <c r="C148" s="201" t="s">
        <v>193</v>
      </c>
      <c r="D148" s="201" t="s">
        <v>156</v>
      </c>
      <c r="E148" s="202" t="s">
        <v>194</v>
      </c>
      <c r="F148" s="203" t="s">
        <v>195</v>
      </c>
      <c r="G148" s="204" t="s">
        <v>159</v>
      </c>
      <c r="H148" s="205">
        <v>3.8119999999999998</v>
      </c>
      <c r="I148" s="206"/>
      <c r="J148" s="207">
        <f>ROUND(I148*H148,2)</f>
        <v>0</v>
      </c>
      <c r="K148" s="203" t="s">
        <v>160</v>
      </c>
      <c r="L148" s="62"/>
      <c r="M148" s="208" t="s">
        <v>22</v>
      </c>
      <c r="N148" s="209" t="s">
        <v>45</v>
      </c>
      <c r="O148" s="43"/>
      <c r="P148" s="210">
        <f>O148*H148</f>
        <v>0</v>
      </c>
      <c r="Q148" s="210">
        <v>0</v>
      </c>
      <c r="R148" s="210">
        <f>Q148*H148</f>
        <v>0</v>
      </c>
      <c r="S148" s="210">
        <v>0</v>
      </c>
      <c r="T148" s="211">
        <f>S148*H148</f>
        <v>0</v>
      </c>
      <c r="AR148" s="25" t="s">
        <v>161</v>
      </c>
      <c r="AT148" s="25" t="s">
        <v>156</v>
      </c>
      <c r="AU148" s="25" t="s">
        <v>81</v>
      </c>
      <c r="AY148" s="25" t="s">
        <v>154</v>
      </c>
      <c r="BE148" s="212">
        <f>IF(N148="základní",J148,0)</f>
        <v>0</v>
      </c>
      <c r="BF148" s="212">
        <f>IF(N148="snížená",J148,0)</f>
        <v>0</v>
      </c>
      <c r="BG148" s="212">
        <f>IF(N148="zákl. přenesená",J148,0)</f>
        <v>0</v>
      </c>
      <c r="BH148" s="212">
        <f>IF(N148="sníž. přenesená",J148,0)</f>
        <v>0</v>
      </c>
      <c r="BI148" s="212">
        <f>IF(N148="nulová",J148,0)</f>
        <v>0</v>
      </c>
      <c r="BJ148" s="25" t="s">
        <v>24</v>
      </c>
      <c r="BK148" s="212">
        <f>ROUND(I148*H148,2)</f>
        <v>0</v>
      </c>
      <c r="BL148" s="25" t="s">
        <v>161</v>
      </c>
      <c r="BM148" s="25" t="s">
        <v>196</v>
      </c>
    </row>
    <row r="149" spans="2:65" s="1" customFormat="1" ht="192">
      <c r="B149" s="42"/>
      <c r="C149" s="64"/>
      <c r="D149" s="213" t="s">
        <v>163</v>
      </c>
      <c r="E149" s="64"/>
      <c r="F149" s="214" t="s">
        <v>197</v>
      </c>
      <c r="G149" s="64"/>
      <c r="H149" s="64"/>
      <c r="I149" s="169"/>
      <c r="J149" s="64"/>
      <c r="K149" s="64"/>
      <c r="L149" s="62"/>
      <c r="M149" s="215"/>
      <c r="N149" s="43"/>
      <c r="O149" s="43"/>
      <c r="P149" s="43"/>
      <c r="Q149" s="43"/>
      <c r="R149" s="43"/>
      <c r="S149" s="43"/>
      <c r="T149" s="79"/>
      <c r="AT149" s="25" t="s">
        <v>163</v>
      </c>
      <c r="AU149" s="25" t="s">
        <v>81</v>
      </c>
    </row>
    <row r="150" spans="2:65" s="12" customFormat="1" ht="12">
      <c r="B150" s="216"/>
      <c r="C150" s="217"/>
      <c r="D150" s="213" t="s">
        <v>165</v>
      </c>
      <c r="E150" s="218" t="s">
        <v>22</v>
      </c>
      <c r="F150" s="219" t="s">
        <v>198</v>
      </c>
      <c r="G150" s="217"/>
      <c r="H150" s="220" t="s">
        <v>22</v>
      </c>
      <c r="I150" s="221"/>
      <c r="J150" s="217"/>
      <c r="K150" s="217"/>
      <c r="L150" s="222"/>
      <c r="M150" s="223"/>
      <c r="N150" s="224"/>
      <c r="O150" s="224"/>
      <c r="P150" s="224"/>
      <c r="Q150" s="224"/>
      <c r="R150" s="224"/>
      <c r="S150" s="224"/>
      <c r="T150" s="225"/>
      <c r="AT150" s="226" t="s">
        <v>165</v>
      </c>
      <c r="AU150" s="226" t="s">
        <v>81</v>
      </c>
      <c r="AV150" s="12" t="s">
        <v>24</v>
      </c>
      <c r="AW150" s="12" t="s">
        <v>37</v>
      </c>
      <c r="AX150" s="12" t="s">
        <v>74</v>
      </c>
      <c r="AY150" s="226" t="s">
        <v>154</v>
      </c>
    </row>
    <row r="151" spans="2:65" s="13" customFormat="1" ht="12">
      <c r="B151" s="227"/>
      <c r="C151" s="228"/>
      <c r="D151" s="213" t="s">
        <v>165</v>
      </c>
      <c r="E151" s="239" t="s">
        <v>22</v>
      </c>
      <c r="F151" s="240" t="s">
        <v>199</v>
      </c>
      <c r="G151" s="228"/>
      <c r="H151" s="241">
        <v>7.3019999999999996</v>
      </c>
      <c r="I151" s="233"/>
      <c r="J151" s="228"/>
      <c r="K151" s="228"/>
      <c r="L151" s="234"/>
      <c r="M151" s="235"/>
      <c r="N151" s="236"/>
      <c r="O151" s="236"/>
      <c r="P151" s="236"/>
      <c r="Q151" s="236"/>
      <c r="R151" s="236"/>
      <c r="S151" s="236"/>
      <c r="T151" s="237"/>
      <c r="AT151" s="238" t="s">
        <v>165</v>
      </c>
      <c r="AU151" s="238" t="s">
        <v>81</v>
      </c>
      <c r="AV151" s="13" t="s">
        <v>81</v>
      </c>
      <c r="AW151" s="13" t="s">
        <v>37</v>
      </c>
      <c r="AX151" s="13" t="s">
        <v>74</v>
      </c>
      <c r="AY151" s="238" t="s">
        <v>154</v>
      </c>
    </row>
    <row r="152" spans="2:65" s="12" customFormat="1" ht="12">
      <c r="B152" s="216"/>
      <c r="C152" s="217"/>
      <c r="D152" s="213" t="s">
        <v>165</v>
      </c>
      <c r="E152" s="218" t="s">
        <v>22</v>
      </c>
      <c r="F152" s="219" t="s">
        <v>200</v>
      </c>
      <c r="G152" s="217"/>
      <c r="H152" s="220" t="s">
        <v>22</v>
      </c>
      <c r="I152" s="221"/>
      <c r="J152" s="217"/>
      <c r="K152" s="217"/>
      <c r="L152" s="222"/>
      <c r="M152" s="223"/>
      <c r="N152" s="224"/>
      <c r="O152" s="224"/>
      <c r="P152" s="224"/>
      <c r="Q152" s="224"/>
      <c r="R152" s="224"/>
      <c r="S152" s="224"/>
      <c r="T152" s="225"/>
      <c r="AT152" s="226" t="s">
        <v>165</v>
      </c>
      <c r="AU152" s="226" t="s">
        <v>81</v>
      </c>
      <c r="AV152" s="12" t="s">
        <v>24</v>
      </c>
      <c r="AW152" s="12" t="s">
        <v>37</v>
      </c>
      <c r="AX152" s="12" t="s">
        <v>74</v>
      </c>
      <c r="AY152" s="226" t="s">
        <v>154</v>
      </c>
    </row>
    <row r="153" spans="2:65" s="12" customFormat="1" ht="12">
      <c r="B153" s="216"/>
      <c r="C153" s="217"/>
      <c r="D153" s="213" t="s">
        <v>165</v>
      </c>
      <c r="E153" s="218" t="s">
        <v>22</v>
      </c>
      <c r="F153" s="219" t="s">
        <v>201</v>
      </c>
      <c r="G153" s="217"/>
      <c r="H153" s="220" t="s">
        <v>22</v>
      </c>
      <c r="I153" s="221"/>
      <c r="J153" s="217"/>
      <c r="K153" s="217"/>
      <c r="L153" s="222"/>
      <c r="M153" s="223"/>
      <c r="N153" s="224"/>
      <c r="O153" s="224"/>
      <c r="P153" s="224"/>
      <c r="Q153" s="224"/>
      <c r="R153" s="224"/>
      <c r="S153" s="224"/>
      <c r="T153" s="225"/>
      <c r="AT153" s="226" t="s">
        <v>165</v>
      </c>
      <c r="AU153" s="226" t="s">
        <v>81</v>
      </c>
      <c r="AV153" s="12" t="s">
        <v>24</v>
      </c>
      <c r="AW153" s="12" t="s">
        <v>37</v>
      </c>
      <c r="AX153" s="12" t="s">
        <v>74</v>
      </c>
      <c r="AY153" s="226" t="s">
        <v>154</v>
      </c>
    </row>
    <row r="154" spans="2:65" s="13" customFormat="1" ht="12">
      <c r="B154" s="227"/>
      <c r="C154" s="228"/>
      <c r="D154" s="213" t="s">
        <v>165</v>
      </c>
      <c r="E154" s="239" t="s">
        <v>22</v>
      </c>
      <c r="F154" s="240" t="s">
        <v>202</v>
      </c>
      <c r="G154" s="228"/>
      <c r="H154" s="241">
        <v>-3.49</v>
      </c>
      <c r="I154" s="233"/>
      <c r="J154" s="228"/>
      <c r="K154" s="228"/>
      <c r="L154" s="234"/>
      <c r="M154" s="235"/>
      <c r="N154" s="236"/>
      <c r="O154" s="236"/>
      <c r="P154" s="236"/>
      <c r="Q154" s="236"/>
      <c r="R154" s="236"/>
      <c r="S154" s="236"/>
      <c r="T154" s="237"/>
      <c r="AT154" s="238" t="s">
        <v>165</v>
      </c>
      <c r="AU154" s="238" t="s">
        <v>81</v>
      </c>
      <c r="AV154" s="13" t="s">
        <v>81</v>
      </c>
      <c r="AW154" s="13" t="s">
        <v>37</v>
      </c>
      <c r="AX154" s="13" t="s">
        <v>74</v>
      </c>
      <c r="AY154" s="238" t="s">
        <v>154</v>
      </c>
    </row>
    <row r="155" spans="2:65" s="14" customFormat="1" ht="12">
      <c r="B155" s="242"/>
      <c r="C155" s="243"/>
      <c r="D155" s="229" t="s">
        <v>165</v>
      </c>
      <c r="E155" s="244" t="s">
        <v>22</v>
      </c>
      <c r="F155" s="245" t="s">
        <v>178</v>
      </c>
      <c r="G155" s="243"/>
      <c r="H155" s="246">
        <v>3.8119999999999998</v>
      </c>
      <c r="I155" s="247"/>
      <c r="J155" s="243"/>
      <c r="K155" s="243"/>
      <c r="L155" s="248"/>
      <c r="M155" s="249"/>
      <c r="N155" s="250"/>
      <c r="O155" s="250"/>
      <c r="P155" s="250"/>
      <c r="Q155" s="250"/>
      <c r="R155" s="250"/>
      <c r="S155" s="250"/>
      <c r="T155" s="251"/>
      <c r="AT155" s="252" t="s">
        <v>165</v>
      </c>
      <c r="AU155" s="252" t="s">
        <v>81</v>
      </c>
      <c r="AV155" s="14" t="s">
        <v>161</v>
      </c>
      <c r="AW155" s="14" t="s">
        <v>37</v>
      </c>
      <c r="AX155" s="14" t="s">
        <v>24</v>
      </c>
      <c r="AY155" s="252" t="s">
        <v>154</v>
      </c>
    </row>
    <row r="156" spans="2:65" s="1" customFormat="1" ht="44.25" customHeight="1">
      <c r="B156" s="42"/>
      <c r="C156" s="201" t="s">
        <v>203</v>
      </c>
      <c r="D156" s="201" t="s">
        <v>156</v>
      </c>
      <c r="E156" s="202" t="s">
        <v>204</v>
      </c>
      <c r="F156" s="203" t="s">
        <v>205</v>
      </c>
      <c r="G156" s="204" t="s">
        <v>159</v>
      </c>
      <c r="H156" s="205">
        <v>19.059999999999999</v>
      </c>
      <c r="I156" s="206"/>
      <c r="J156" s="207">
        <f>ROUND(I156*H156,2)</f>
        <v>0</v>
      </c>
      <c r="K156" s="203" t="s">
        <v>160</v>
      </c>
      <c r="L156" s="62"/>
      <c r="M156" s="208" t="s">
        <v>22</v>
      </c>
      <c r="N156" s="209" t="s">
        <v>45</v>
      </c>
      <c r="O156" s="43"/>
      <c r="P156" s="210">
        <f>O156*H156</f>
        <v>0</v>
      </c>
      <c r="Q156" s="210">
        <v>0</v>
      </c>
      <c r="R156" s="210">
        <f>Q156*H156</f>
        <v>0</v>
      </c>
      <c r="S156" s="210">
        <v>0</v>
      </c>
      <c r="T156" s="211">
        <f>S156*H156</f>
        <v>0</v>
      </c>
      <c r="AR156" s="25" t="s">
        <v>161</v>
      </c>
      <c r="AT156" s="25" t="s">
        <v>156</v>
      </c>
      <c r="AU156" s="25" t="s">
        <v>81</v>
      </c>
      <c r="AY156" s="25" t="s">
        <v>154</v>
      </c>
      <c r="BE156" s="212">
        <f>IF(N156="základní",J156,0)</f>
        <v>0</v>
      </c>
      <c r="BF156" s="212">
        <f>IF(N156="snížená",J156,0)</f>
        <v>0</v>
      </c>
      <c r="BG156" s="212">
        <f>IF(N156="zákl. přenesená",J156,0)</f>
        <v>0</v>
      </c>
      <c r="BH156" s="212">
        <f>IF(N156="sníž. přenesená",J156,0)</f>
        <v>0</v>
      </c>
      <c r="BI156" s="212">
        <f>IF(N156="nulová",J156,0)</f>
        <v>0</v>
      </c>
      <c r="BJ156" s="25" t="s">
        <v>24</v>
      </c>
      <c r="BK156" s="212">
        <f>ROUND(I156*H156,2)</f>
        <v>0</v>
      </c>
      <c r="BL156" s="25" t="s">
        <v>161</v>
      </c>
      <c r="BM156" s="25" t="s">
        <v>206</v>
      </c>
    </row>
    <row r="157" spans="2:65" s="1" customFormat="1" ht="192">
      <c r="B157" s="42"/>
      <c r="C157" s="64"/>
      <c r="D157" s="213" t="s">
        <v>163</v>
      </c>
      <c r="E157" s="64"/>
      <c r="F157" s="214" t="s">
        <v>197</v>
      </c>
      <c r="G157" s="64"/>
      <c r="H157" s="64"/>
      <c r="I157" s="169"/>
      <c r="J157" s="64"/>
      <c r="K157" s="64"/>
      <c r="L157" s="62"/>
      <c r="M157" s="215"/>
      <c r="N157" s="43"/>
      <c r="O157" s="43"/>
      <c r="P157" s="43"/>
      <c r="Q157" s="43"/>
      <c r="R157" s="43"/>
      <c r="S157" s="43"/>
      <c r="T157" s="79"/>
      <c r="AT157" s="25" t="s">
        <v>163</v>
      </c>
      <c r="AU157" s="25" t="s">
        <v>81</v>
      </c>
    </row>
    <row r="158" spans="2:65" s="12" customFormat="1" ht="12">
      <c r="B158" s="216"/>
      <c r="C158" s="217"/>
      <c r="D158" s="213" t="s">
        <v>165</v>
      </c>
      <c r="E158" s="218" t="s">
        <v>22</v>
      </c>
      <c r="F158" s="219" t="s">
        <v>207</v>
      </c>
      <c r="G158" s="217"/>
      <c r="H158" s="220" t="s">
        <v>22</v>
      </c>
      <c r="I158" s="221"/>
      <c r="J158" s="217"/>
      <c r="K158" s="217"/>
      <c r="L158" s="222"/>
      <c r="M158" s="223"/>
      <c r="N158" s="224"/>
      <c r="O158" s="224"/>
      <c r="P158" s="224"/>
      <c r="Q158" s="224"/>
      <c r="R158" s="224"/>
      <c r="S158" s="224"/>
      <c r="T158" s="225"/>
      <c r="AT158" s="226" t="s">
        <v>165</v>
      </c>
      <c r="AU158" s="226" t="s">
        <v>81</v>
      </c>
      <c r="AV158" s="12" t="s">
        <v>24</v>
      </c>
      <c r="AW158" s="12" t="s">
        <v>37</v>
      </c>
      <c r="AX158" s="12" t="s">
        <v>74</v>
      </c>
      <c r="AY158" s="226" t="s">
        <v>154</v>
      </c>
    </row>
    <row r="159" spans="2:65" s="13" customFormat="1" ht="12">
      <c r="B159" s="227"/>
      <c r="C159" s="228"/>
      <c r="D159" s="229" t="s">
        <v>165</v>
      </c>
      <c r="E159" s="230" t="s">
        <v>22</v>
      </c>
      <c r="F159" s="231" t="s">
        <v>208</v>
      </c>
      <c r="G159" s="228"/>
      <c r="H159" s="232">
        <v>19.059999999999999</v>
      </c>
      <c r="I159" s="233"/>
      <c r="J159" s="228"/>
      <c r="K159" s="228"/>
      <c r="L159" s="234"/>
      <c r="M159" s="235"/>
      <c r="N159" s="236"/>
      <c r="O159" s="236"/>
      <c r="P159" s="236"/>
      <c r="Q159" s="236"/>
      <c r="R159" s="236"/>
      <c r="S159" s="236"/>
      <c r="T159" s="237"/>
      <c r="AT159" s="238" t="s">
        <v>165</v>
      </c>
      <c r="AU159" s="238" t="s">
        <v>81</v>
      </c>
      <c r="AV159" s="13" t="s">
        <v>81</v>
      </c>
      <c r="AW159" s="13" t="s">
        <v>37</v>
      </c>
      <c r="AX159" s="13" t="s">
        <v>24</v>
      </c>
      <c r="AY159" s="238" t="s">
        <v>154</v>
      </c>
    </row>
    <row r="160" spans="2:65" s="1" customFormat="1" ht="22.5" customHeight="1">
      <c r="B160" s="42"/>
      <c r="C160" s="201" t="s">
        <v>209</v>
      </c>
      <c r="D160" s="201" t="s">
        <v>156</v>
      </c>
      <c r="E160" s="202" t="s">
        <v>210</v>
      </c>
      <c r="F160" s="203" t="s">
        <v>211</v>
      </c>
      <c r="G160" s="204" t="s">
        <v>212</v>
      </c>
      <c r="H160" s="205">
        <v>7.2430000000000003</v>
      </c>
      <c r="I160" s="206"/>
      <c r="J160" s="207">
        <f>ROUND(I160*H160,2)</f>
        <v>0</v>
      </c>
      <c r="K160" s="203" t="s">
        <v>160</v>
      </c>
      <c r="L160" s="62"/>
      <c r="M160" s="208" t="s">
        <v>22</v>
      </c>
      <c r="N160" s="209" t="s">
        <v>45</v>
      </c>
      <c r="O160" s="43"/>
      <c r="P160" s="210">
        <f>O160*H160</f>
        <v>0</v>
      </c>
      <c r="Q160" s="210">
        <v>0</v>
      </c>
      <c r="R160" s="210">
        <f>Q160*H160</f>
        <v>0</v>
      </c>
      <c r="S160" s="210">
        <v>0</v>
      </c>
      <c r="T160" s="211">
        <f>S160*H160</f>
        <v>0</v>
      </c>
      <c r="AR160" s="25" t="s">
        <v>161</v>
      </c>
      <c r="AT160" s="25" t="s">
        <v>156</v>
      </c>
      <c r="AU160" s="25" t="s">
        <v>81</v>
      </c>
      <c r="AY160" s="25" t="s">
        <v>154</v>
      </c>
      <c r="BE160" s="212">
        <f>IF(N160="základní",J160,0)</f>
        <v>0</v>
      </c>
      <c r="BF160" s="212">
        <f>IF(N160="snížená",J160,0)</f>
        <v>0</v>
      </c>
      <c r="BG160" s="212">
        <f>IF(N160="zákl. přenesená",J160,0)</f>
        <v>0</v>
      </c>
      <c r="BH160" s="212">
        <f>IF(N160="sníž. přenesená",J160,0)</f>
        <v>0</v>
      </c>
      <c r="BI160" s="212">
        <f>IF(N160="nulová",J160,0)</f>
        <v>0</v>
      </c>
      <c r="BJ160" s="25" t="s">
        <v>24</v>
      </c>
      <c r="BK160" s="212">
        <f>ROUND(I160*H160,2)</f>
        <v>0</v>
      </c>
      <c r="BL160" s="25" t="s">
        <v>161</v>
      </c>
      <c r="BM160" s="25" t="s">
        <v>213</v>
      </c>
    </row>
    <row r="161" spans="2:65" s="1" customFormat="1" ht="276">
      <c r="B161" s="42"/>
      <c r="C161" s="64"/>
      <c r="D161" s="213" t="s">
        <v>163</v>
      </c>
      <c r="E161" s="64"/>
      <c r="F161" s="214" t="s">
        <v>214</v>
      </c>
      <c r="G161" s="64"/>
      <c r="H161" s="64"/>
      <c r="I161" s="169"/>
      <c r="J161" s="64"/>
      <c r="K161" s="64"/>
      <c r="L161" s="62"/>
      <c r="M161" s="215"/>
      <c r="N161" s="43"/>
      <c r="O161" s="43"/>
      <c r="P161" s="43"/>
      <c r="Q161" s="43"/>
      <c r="R161" s="43"/>
      <c r="S161" s="43"/>
      <c r="T161" s="79"/>
      <c r="AT161" s="25" t="s">
        <v>163</v>
      </c>
      <c r="AU161" s="25" t="s">
        <v>81</v>
      </c>
    </row>
    <row r="162" spans="2:65" s="13" customFormat="1" ht="12">
      <c r="B162" s="227"/>
      <c r="C162" s="228"/>
      <c r="D162" s="213" t="s">
        <v>165</v>
      </c>
      <c r="E162" s="239" t="s">
        <v>22</v>
      </c>
      <c r="F162" s="240" t="s">
        <v>215</v>
      </c>
      <c r="G162" s="228"/>
      <c r="H162" s="241">
        <v>7.2430000000000003</v>
      </c>
      <c r="I162" s="233"/>
      <c r="J162" s="228"/>
      <c r="K162" s="228"/>
      <c r="L162" s="234"/>
      <c r="M162" s="235"/>
      <c r="N162" s="236"/>
      <c r="O162" s="236"/>
      <c r="P162" s="236"/>
      <c r="Q162" s="236"/>
      <c r="R162" s="236"/>
      <c r="S162" s="236"/>
      <c r="T162" s="237"/>
      <c r="AT162" s="238" t="s">
        <v>165</v>
      </c>
      <c r="AU162" s="238" t="s">
        <v>81</v>
      </c>
      <c r="AV162" s="13" t="s">
        <v>81</v>
      </c>
      <c r="AW162" s="13" t="s">
        <v>37</v>
      </c>
      <c r="AX162" s="13" t="s">
        <v>24</v>
      </c>
      <c r="AY162" s="238" t="s">
        <v>154</v>
      </c>
    </row>
    <row r="163" spans="2:65" s="11" customFormat="1" ht="29.85" customHeight="1">
      <c r="B163" s="184"/>
      <c r="C163" s="185"/>
      <c r="D163" s="198" t="s">
        <v>73</v>
      </c>
      <c r="E163" s="199" t="s">
        <v>216</v>
      </c>
      <c r="F163" s="199" t="s">
        <v>217</v>
      </c>
      <c r="G163" s="185"/>
      <c r="H163" s="185"/>
      <c r="I163" s="188"/>
      <c r="J163" s="200">
        <f>BK163</f>
        <v>0</v>
      </c>
      <c r="K163" s="185"/>
      <c r="L163" s="190"/>
      <c r="M163" s="191"/>
      <c r="N163" s="192"/>
      <c r="O163" s="192"/>
      <c r="P163" s="193">
        <f>SUM(P164:P200)</f>
        <v>0</v>
      </c>
      <c r="Q163" s="192"/>
      <c r="R163" s="193">
        <f>SUM(R164:R200)</f>
        <v>16.222454819999999</v>
      </c>
      <c r="S163" s="192"/>
      <c r="T163" s="194">
        <f>SUM(T164:T200)</f>
        <v>0</v>
      </c>
      <c r="AR163" s="195" t="s">
        <v>24</v>
      </c>
      <c r="AT163" s="196" t="s">
        <v>73</v>
      </c>
      <c r="AU163" s="196" t="s">
        <v>24</v>
      </c>
      <c r="AY163" s="195" t="s">
        <v>154</v>
      </c>
      <c r="BK163" s="197">
        <f>SUM(BK164:BK200)</f>
        <v>0</v>
      </c>
    </row>
    <row r="164" spans="2:65" s="1" customFormat="1" ht="31.5" customHeight="1">
      <c r="B164" s="42"/>
      <c r="C164" s="201" t="s">
        <v>218</v>
      </c>
      <c r="D164" s="201" t="s">
        <v>156</v>
      </c>
      <c r="E164" s="202" t="s">
        <v>219</v>
      </c>
      <c r="F164" s="203" t="s">
        <v>220</v>
      </c>
      <c r="G164" s="204" t="s">
        <v>159</v>
      </c>
      <c r="H164" s="205">
        <v>1.44</v>
      </c>
      <c r="I164" s="206"/>
      <c r="J164" s="207">
        <f>ROUND(I164*H164,2)</f>
        <v>0</v>
      </c>
      <c r="K164" s="203" t="s">
        <v>160</v>
      </c>
      <c r="L164" s="62"/>
      <c r="M164" s="208" t="s">
        <v>22</v>
      </c>
      <c r="N164" s="209" t="s">
        <v>45</v>
      </c>
      <c r="O164" s="43"/>
      <c r="P164" s="210">
        <f>O164*H164</f>
        <v>0</v>
      </c>
      <c r="Q164" s="210">
        <v>2.16</v>
      </c>
      <c r="R164" s="210">
        <f>Q164*H164</f>
        <v>3.1104000000000003</v>
      </c>
      <c r="S164" s="210">
        <v>0</v>
      </c>
      <c r="T164" s="211">
        <f>S164*H164</f>
        <v>0</v>
      </c>
      <c r="AR164" s="25" t="s">
        <v>161</v>
      </c>
      <c r="AT164" s="25" t="s">
        <v>156</v>
      </c>
      <c r="AU164" s="25" t="s">
        <v>81</v>
      </c>
      <c r="AY164" s="25" t="s">
        <v>154</v>
      </c>
      <c r="BE164" s="212">
        <f>IF(N164="základní",J164,0)</f>
        <v>0</v>
      </c>
      <c r="BF164" s="212">
        <f>IF(N164="snížená",J164,0)</f>
        <v>0</v>
      </c>
      <c r="BG164" s="212">
        <f>IF(N164="zákl. přenesená",J164,0)</f>
        <v>0</v>
      </c>
      <c r="BH164" s="212">
        <f>IF(N164="sníž. přenesená",J164,0)</f>
        <v>0</v>
      </c>
      <c r="BI164" s="212">
        <f>IF(N164="nulová",J164,0)</f>
        <v>0</v>
      </c>
      <c r="BJ164" s="25" t="s">
        <v>24</v>
      </c>
      <c r="BK164" s="212">
        <f>ROUND(I164*H164,2)</f>
        <v>0</v>
      </c>
      <c r="BL164" s="25" t="s">
        <v>161</v>
      </c>
      <c r="BM164" s="25" t="s">
        <v>221</v>
      </c>
    </row>
    <row r="165" spans="2:65" s="1" customFormat="1" ht="48">
      <c r="B165" s="42"/>
      <c r="C165" s="64"/>
      <c r="D165" s="213" t="s">
        <v>163</v>
      </c>
      <c r="E165" s="64"/>
      <c r="F165" s="214" t="s">
        <v>222</v>
      </c>
      <c r="G165" s="64"/>
      <c r="H165" s="64"/>
      <c r="I165" s="169"/>
      <c r="J165" s="64"/>
      <c r="K165" s="64"/>
      <c r="L165" s="62"/>
      <c r="M165" s="215"/>
      <c r="N165" s="43"/>
      <c r="O165" s="43"/>
      <c r="P165" s="43"/>
      <c r="Q165" s="43"/>
      <c r="R165" s="43"/>
      <c r="S165" s="43"/>
      <c r="T165" s="79"/>
      <c r="AT165" s="25" t="s">
        <v>163</v>
      </c>
      <c r="AU165" s="25" t="s">
        <v>81</v>
      </c>
    </row>
    <row r="166" spans="2:65" s="12" customFormat="1" ht="12">
      <c r="B166" s="216"/>
      <c r="C166" s="217"/>
      <c r="D166" s="213" t="s">
        <v>165</v>
      </c>
      <c r="E166" s="218" t="s">
        <v>22</v>
      </c>
      <c r="F166" s="219" t="s">
        <v>189</v>
      </c>
      <c r="G166" s="217"/>
      <c r="H166" s="220" t="s">
        <v>22</v>
      </c>
      <c r="I166" s="221"/>
      <c r="J166" s="217"/>
      <c r="K166" s="217"/>
      <c r="L166" s="222"/>
      <c r="M166" s="223"/>
      <c r="N166" s="224"/>
      <c r="O166" s="224"/>
      <c r="P166" s="224"/>
      <c r="Q166" s="224"/>
      <c r="R166" s="224"/>
      <c r="S166" s="224"/>
      <c r="T166" s="225"/>
      <c r="AT166" s="226" t="s">
        <v>165</v>
      </c>
      <c r="AU166" s="226" t="s">
        <v>81</v>
      </c>
      <c r="AV166" s="12" t="s">
        <v>24</v>
      </c>
      <c r="AW166" s="12" t="s">
        <v>37</v>
      </c>
      <c r="AX166" s="12" t="s">
        <v>74</v>
      </c>
      <c r="AY166" s="226" t="s">
        <v>154</v>
      </c>
    </row>
    <row r="167" spans="2:65" s="13" customFormat="1" ht="12">
      <c r="B167" s="227"/>
      <c r="C167" s="228"/>
      <c r="D167" s="213" t="s">
        <v>165</v>
      </c>
      <c r="E167" s="239" t="s">
        <v>22</v>
      </c>
      <c r="F167" s="240" t="s">
        <v>223</v>
      </c>
      <c r="G167" s="228"/>
      <c r="H167" s="241">
        <v>0.313</v>
      </c>
      <c r="I167" s="233"/>
      <c r="J167" s="228"/>
      <c r="K167" s="228"/>
      <c r="L167" s="234"/>
      <c r="M167" s="235"/>
      <c r="N167" s="236"/>
      <c r="O167" s="236"/>
      <c r="P167" s="236"/>
      <c r="Q167" s="236"/>
      <c r="R167" s="236"/>
      <c r="S167" s="236"/>
      <c r="T167" s="237"/>
      <c r="AT167" s="238" t="s">
        <v>165</v>
      </c>
      <c r="AU167" s="238" t="s">
        <v>81</v>
      </c>
      <c r="AV167" s="13" t="s">
        <v>81</v>
      </c>
      <c r="AW167" s="13" t="s">
        <v>37</v>
      </c>
      <c r="AX167" s="13" t="s">
        <v>74</v>
      </c>
      <c r="AY167" s="238" t="s">
        <v>154</v>
      </c>
    </row>
    <row r="168" spans="2:65" s="13" customFormat="1" ht="12">
      <c r="B168" s="227"/>
      <c r="C168" s="228"/>
      <c r="D168" s="213" t="s">
        <v>165</v>
      </c>
      <c r="E168" s="239" t="s">
        <v>22</v>
      </c>
      <c r="F168" s="240" t="s">
        <v>224</v>
      </c>
      <c r="G168" s="228"/>
      <c r="H168" s="241">
        <v>0.45100000000000001</v>
      </c>
      <c r="I168" s="233"/>
      <c r="J168" s="228"/>
      <c r="K168" s="228"/>
      <c r="L168" s="234"/>
      <c r="M168" s="235"/>
      <c r="N168" s="236"/>
      <c r="O168" s="236"/>
      <c r="P168" s="236"/>
      <c r="Q168" s="236"/>
      <c r="R168" s="236"/>
      <c r="S168" s="236"/>
      <c r="T168" s="237"/>
      <c r="AT168" s="238" t="s">
        <v>165</v>
      </c>
      <c r="AU168" s="238" t="s">
        <v>81</v>
      </c>
      <c r="AV168" s="13" t="s">
        <v>81</v>
      </c>
      <c r="AW168" s="13" t="s">
        <v>37</v>
      </c>
      <c r="AX168" s="13" t="s">
        <v>74</v>
      </c>
      <c r="AY168" s="238" t="s">
        <v>154</v>
      </c>
    </row>
    <row r="169" spans="2:65" s="13" customFormat="1" ht="12">
      <c r="B169" s="227"/>
      <c r="C169" s="228"/>
      <c r="D169" s="213" t="s">
        <v>165</v>
      </c>
      <c r="E169" s="239" t="s">
        <v>22</v>
      </c>
      <c r="F169" s="240" t="s">
        <v>225</v>
      </c>
      <c r="G169" s="228"/>
      <c r="H169" s="241">
        <v>0.108</v>
      </c>
      <c r="I169" s="233"/>
      <c r="J169" s="228"/>
      <c r="K169" s="228"/>
      <c r="L169" s="234"/>
      <c r="M169" s="235"/>
      <c r="N169" s="236"/>
      <c r="O169" s="236"/>
      <c r="P169" s="236"/>
      <c r="Q169" s="236"/>
      <c r="R169" s="236"/>
      <c r="S169" s="236"/>
      <c r="T169" s="237"/>
      <c r="AT169" s="238" t="s">
        <v>165</v>
      </c>
      <c r="AU169" s="238" t="s">
        <v>81</v>
      </c>
      <c r="AV169" s="13" t="s">
        <v>81</v>
      </c>
      <c r="AW169" s="13" t="s">
        <v>37</v>
      </c>
      <c r="AX169" s="13" t="s">
        <v>74</v>
      </c>
      <c r="AY169" s="238" t="s">
        <v>154</v>
      </c>
    </row>
    <row r="170" spans="2:65" s="15" customFormat="1" ht="12">
      <c r="B170" s="253"/>
      <c r="C170" s="254"/>
      <c r="D170" s="213" t="s">
        <v>165</v>
      </c>
      <c r="E170" s="255" t="s">
        <v>22</v>
      </c>
      <c r="F170" s="256" t="s">
        <v>226</v>
      </c>
      <c r="G170" s="254"/>
      <c r="H170" s="257">
        <v>0.872</v>
      </c>
      <c r="I170" s="258"/>
      <c r="J170" s="254"/>
      <c r="K170" s="254"/>
      <c r="L170" s="259"/>
      <c r="M170" s="260"/>
      <c r="N170" s="261"/>
      <c r="O170" s="261"/>
      <c r="P170" s="261"/>
      <c r="Q170" s="261"/>
      <c r="R170" s="261"/>
      <c r="S170" s="261"/>
      <c r="T170" s="262"/>
      <c r="AT170" s="263" t="s">
        <v>165</v>
      </c>
      <c r="AU170" s="263" t="s">
        <v>81</v>
      </c>
      <c r="AV170" s="15" t="s">
        <v>179</v>
      </c>
      <c r="AW170" s="15" t="s">
        <v>37</v>
      </c>
      <c r="AX170" s="15" t="s">
        <v>74</v>
      </c>
      <c r="AY170" s="263" t="s">
        <v>154</v>
      </c>
    </row>
    <row r="171" spans="2:65" s="12" customFormat="1" ht="12">
      <c r="B171" s="216"/>
      <c r="C171" s="217"/>
      <c r="D171" s="213" t="s">
        <v>165</v>
      </c>
      <c r="E171" s="218" t="s">
        <v>22</v>
      </c>
      <c r="F171" s="219" t="s">
        <v>227</v>
      </c>
      <c r="G171" s="217"/>
      <c r="H171" s="220" t="s">
        <v>22</v>
      </c>
      <c r="I171" s="221"/>
      <c r="J171" s="217"/>
      <c r="K171" s="217"/>
      <c r="L171" s="222"/>
      <c r="M171" s="223"/>
      <c r="N171" s="224"/>
      <c r="O171" s="224"/>
      <c r="P171" s="224"/>
      <c r="Q171" s="224"/>
      <c r="R171" s="224"/>
      <c r="S171" s="224"/>
      <c r="T171" s="225"/>
      <c r="AT171" s="226" t="s">
        <v>165</v>
      </c>
      <c r="AU171" s="226" t="s">
        <v>81</v>
      </c>
      <c r="AV171" s="12" t="s">
        <v>24</v>
      </c>
      <c r="AW171" s="12" t="s">
        <v>37</v>
      </c>
      <c r="AX171" s="12" t="s">
        <v>74</v>
      </c>
      <c r="AY171" s="226" t="s">
        <v>154</v>
      </c>
    </row>
    <row r="172" spans="2:65" s="12" customFormat="1" ht="12">
      <c r="B172" s="216"/>
      <c r="C172" s="217"/>
      <c r="D172" s="213" t="s">
        <v>165</v>
      </c>
      <c r="E172" s="218" t="s">
        <v>22</v>
      </c>
      <c r="F172" s="219" t="s">
        <v>173</v>
      </c>
      <c r="G172" s="217"/>
      <c r="H172" s="220" t="s">
        <v>22</v>
      </c>
      <c r="I172" s="221"/>
      <c r="J172" s="217"/>
      <c r="K172" s="217"/>
      <c r="L172" s="222"/>
      <c r="M172" s="223"/>
      <c r="N172" s="224"/>
      <c r="O172" s="224"/>
      <c r="P172" s="224"/>
      <c r="Q172" s="224"/>
      <c r="R172" s="224"/>
      <c r="S172" s="224"/>
      <c r="T172" s="225"/>
      <c r="AT172" s="226" t="s">
        <v>165</v>
      </c>
      <c r="AU172" s="226" t="s">
        <v>81</v>
      </c>
      <c r="AV172" s="12" t="s">
        <v>24</v>
      </c>
      <c r="AW172" s="12" t="s">
        <v>37</v>
      </c>
      <c r="AX172" s="12" t="s">
        <v>74</v>
      </c>
      <c r="AY172" s="226" t="s">
        <v>154</v>
      </c>
    </row>
    <row r="173" spans="2:65" s="12" customFormat="1" ht="12">
      <c r="B173" s="216"/>
      <c r="C173" s="217"/>
      <c r="D173" s="213" t="s">
        <v>165</v>
      </c>
      <c r="E173" s="218" t="s">
        <v>22</v>
      </c>
      <c r="F173" s="219" t="s">
        <v>174</v>
      </c>
      <c r="G173" s="217"/>
      <c r="H173" s="220" t="s">
        <v>22</v>
      </c>
      <c r="I173" s="221"/>
      <c r="J173" s="217"/>
      <c r="K173" s="217"/>
      <c r="L173" s="222"/>
      <c r="M173" s="223"/>
      <c r="N173" s="224"/>
      <c r="O173" s="224"/>
      <c r="P173" s="224"/>
      <c r="Q173" s="224"/>
      <c r="R173" s="224"/>
      <c r="S173" s="224"/>
      <c r="T173" s="225"/>
      <c r="AT173" s="226" t="s">
        <v>165</v>
      </c>
      <c r="AU173" s="226" t="s">
        <v>81</v>
      </c>
      <c r="AV173" s="12" t="s">
        <v>24</v>
      </c>
      <c r="AW173" s="12" t="s">
        <v>37</v>
      </c>
      <c r="AX173" s="12" t="s">
        <v>74</v>
      </c>
      <c r="AY173" s="226" t="s">
        <v>154</v>
      </c>
    </row>
    <row r="174" spans="2:65" s="13" customFormat="1" ht="12">
      <c r="B174" s="227"/>
      <c r="C174" s="228"/>
      <c r="D174" s="213" t="s">
        <v>165</v>
      </c>
      <c r="E174" s="239" t="s">
        <v>22</v>
      </c>
      <c r="F174" s="240" t="s">
        <v>228</v>
      </c>
      <c r="G174" s="228"/>
      <c r="H174" s="241">
        <v>0.33400000000000002</v>
      </c>
      <c r="I174" s="233"/>
      <c r="J174" s="228"/>
      <c r="K174" s="228"/>
      <c r="L174" s="234"/>
      <c r="M174" s="235"/>
      <c r="N174" s="236"/>
      <c r="O174" s="236"/>
      <c r="P174" s="236"/>
      <c r="Q174" s="236"/>
      <c r="R174" s="236"/>
      <c r="S174" s="236"/>
      <c r="T174" s="237"/>
      <c r="AT174" s="238" t="s">
        <v>165</v>
      </c>
      <c r="AU174" s="238" t="s">
        <v>81</v>
      </c>
      <c r="AV174" s="13" t="s">
        <v>81</v>
      </c>
      <c r="AW174" s="13" t="s">
        <v>37</v>
      </c>
      <c r="AX174" s="13" t="s">
        <v>74</v>
      </c>
      <c r="AY174" s="238" t="s">
        <v>154</v>
      </c>
    </row>
    <row r="175" spans="2:65" s="12" customFormat="1" ht="12">
      <c r="B175" s="216"/>
      <c r="C175" s="217"/>
      <c r="D175" s="213" t="s">
        <v>165</v>
      </c>
      <c r="E175" s="218" t="s">
        <v>22</v>
      </c>
      <c r="F175" s="219" t="s">
        <v>173</v>
      </c>
      <c r="G175" s="217"/>
      <c r="H175" s="220" t="s">
        <v>22</v>
      </c>
      <c r="I175" s="221"/>
      <c r="J175" s="217"/>
      <c r="K175" s="217"/>
      <c r="L175" s="222"/>
      <c r="M175" s="223"/>
      <c r="N175" s="224"/>
      <c r="O175" s="224"/>
      <c r="P175" s="224"/>
      <c r="Q175" s="224"/>
      <c r="R175" s="224"/>
      <c r="S175" s="224"/>
      <c r="T175" s="225"/>
      <c r="AT175" s="226" t="s">
        <v>165</v>
      </c>
      <c r="AU175" s="226" t="s">
        <v>81</v>
      </c>
      <c r="AV175" s="12" t="s">
        <v>24</v>
      </c>
      <c r="AW175" s="12" t="s">
        <v>37</v>
      </c>
      <c r="AX175" s="12" t="s">
        <v>74</v>
      </c>
      <c r="AY175" s="226" t="s">
        <v>154</v>
      </c>
    </row>
    <row r="176" spans="2:65" s="12" customFormat="1" ht="12">
      <c r="B176" s="216"/>
      <c r="C176" s="217"/>
      <c r="D176" s="213" t="s">
        <v>165</v>
      </c>
      <c r="E176" s="218" t="s">
        <v>22</v>
      </c>
      <c r="F176" s="219" t="s">
        <v>176</v>
      </c>
      <c r="G176" s="217"/>
      <c r="H176" s="220" t="s">
        <v>22</v>
      </c>
      <c r="I176" s="221"/>
      <c r="J176" s="217"/>
      <c r="K176" s="217"/>
      <c r="L176" s="222"/>
      <c r="M176" s="223"/>
      <c r="N176" s="224"/>
      <c r="O176" s="224"/>
      <c r="P176" s="224"/>
      <c r="Q176" s="224"/>
      <c r="R176" s="224"/>
      <c r="S176" s="224"/>
      <c r="T176" s="225"/>
      <c r="AT176" s="226" t="s">
        <v>165</v>
      </c>
      <c r="AU176" s="226" t="s">
        <v>81</v>
      </c>
      <c r="AV176" s="12" t="s">
        <v>24</v>
      </c>
      <c r="AW176" s="12" t="s">
        <v>37</v>
      </c>
      <c r="AX176" s="12" t="s">
        <v>74</v>
      </c>
      <c r="AY176" s="226" t="s">
        <v>154</v>
      </c>
    </row>
    <row r="177" spans="2:65" s="13" customFormat="1" ht="12">
      <c r="B177" s="227"/>
      <c r="C177" s="228"/>
      <c r="D177" s="213" t="s">
        <v>165</v>
      </c>
      <c r="E177" s="239" t="s">
        <v>22</v>
      </c>
      <c r="F177" s="240" t="s">
        <v>229</v>
      </c>
      <c r="G177" s="228"/>
      <c r="H177" s="241">
        <v>0.09</v>
      </c>
      <c r="I177" s="233"/>
      <c r="J177" s="228"/>
      <c r="K177" s="228"/>
      <c r="L177" s="234"/>
      <c r="M177" s="235"/>
      <c r="N177" s="236"/>
      <c r="O177" s="236"/>
      <c r="P177" s="236"/>
      <c r="Q177" s="236"/>
      <c r="R177" s="236"/>
      <c r="S177" s="236"/>
      <c r="T177" s="237"/>
      <c r="AT177" s="238" t="s">
        <v>165</v>
      </c>
      <c r="AU177" s="238" t="s">
        <v>81</v>
      </c>
      <c r="AV177" s="13" t="s">
        <v>81</v>
      </c>
      <c r="AW177" s="13" t="s">
        <v>37</v>
      </c>
      <c r="AX177" s="13" t="s">
        <v>74</v>
      </c>
      <c r="AY177" s="238" t="s">
        <v>154</v>
      </c>
    </row>
    <row r="178" spans="2:65" s="13" customFormat="1" ht="12">
      <c r="B178" s="227"/>
      <c r="C178" s="228"/>
      <c r="D178" s="213" t="s">
        <v>165</v>
      </c>
      <c r="E178" s="239" t="s">
        <v>22</v>
      </c>
      <c r="F178" s="240" t="s">
        <v>230</v>
      </c>
      <c r="G178" s="228"/>
      <c r="H178" s="241">
        <v>0.14399999999999999</v>
      </c>
      <c r="I178" s="233"/>
      <c r="J178" s="228"/>
      <c r="K178" s="228"/>
      <c r="L178" s="234"/>
      <c r="M178" s="235"/>
      <c r="N178" s="236"/>
      <c r="O178" s="236"/>
      <c r="P178" s="236"/>
      <c r="Q178" s="236"/>
      <c r="R178" s="236"/>
      <c r="S178" s="236"/>
      <c r="T178" s="237"/>
      <c r="AT178" s="238" t="s">
        <v>165</v>
      </c>
      <c r="AU178" s="238" t="s">
        <v>81</v>
      </c>
      <c r="AV178" s="13" t="s">
        <v>81</v>
      </c>
      <c r="AW178" s="13" t="s">
        <v>37</v>
      </c>
      <c r="AX178" s="13" t="s">
        <v>74</v>
      </c>
      <c r="AY178" s="238" t="s">
        <v>154</v>
      </c>
    </row>
    <row r="179" spans="2:65" s="15" customFormat="1" ht="12">
      <c r="B179" s="253"/>
      <c r="C179" s="254"/>
      <c r="D179" s="213" t="s">
        <v>165</v>
      </c>
      <c r="E179" s="255" t="s">
        <v>22</v>
      </c>
      <c r="F179" s="256" t="s">
        <v>226</v>
      </c>
      <c r="G179" s="254"/>
      <c r="H179" s="257">
        <v>0.56799999999999995</v>
      </c>
      <c r="I179" s="258"/>
      <c r="J179" s="254"/>
      <c r="K179" s="254"/>
      <c r="L179" s="259"/>
      <c r="M179" s="260"/>
      <c r="N179" s="261"/>
      <c r="O179" s="261"/>
      <c r="P179" s="261"/>
      <c r="Q179" s="261"/>
      <c r="R179" s="261"/>
      <c r="S179" s="261"/>
      <c r="T179" s="262"/>
      <c r="AT179" s="263" t="s">
        <v>165</v>
      </c>
      <c r="AU179" s="263" t="s">
        <v>81</v>
      </c>
      <c r="AV179" s="15" t="s">
        <v>179</v>
      </c>
      <c r="AW179" s="15" t="s">
        <v>37</v>
      </c>
      <c r="AX179" s="15" t="s">
        <v>74</v>
      </c>
      <c r="AY179" s="263" t="s">
        <v>154</v>
      </c>
    </row>
    <row r="180" spans="2:65" s="14" customFormat="1" ht="12">
      <c r="B180" s="242"/>
      <c r="C180" s="243"/>
      <c r="D180" s="229" t="s">
        <v>165</v>
      </c>
      <c r="E180" s="244" t="s">
        <v>22</v>
      </c>
      <c r="F180" s="245" t="s">
        <v>178</v>
      </c>
      <c r="G180" s="243"/>
      <c r="H180" s="246">
        <v>1.44</v>
      </c>
      <c r="I180" s="247"/>
      <c r="J180" s="243"/>
      <c r="K180" s="243"/>
      <c r="L180" s="248"/>
      <c r="M180" s="249"/>
      <c r="N180" s="250"/>
      <c r="O180" s="250"/>
      <c r="P180" s="250"/>
      <c r="Q180" s="250"/>
      <c r="R180" s="250"/>
      <c r="S180" s="250"/>
      <c r="T180" s="251"/>
      <c r="AT180" s="252" t="s">
        <v>165</v>
      </c>
      <c r="AU180" s="252" t="s">
        <v>81</v>
      </c>
      <c r="AV180" s="14" t="s">
        <v>161</v>
      </c>
      <c r="AW180" s="14" t="s">
        <v>37</v>
      </c>
      <c r="AX180" s="14" t="s">
        <v>24</v>
      </c>
      <c r="AY180" s="252" t="s">
        <v>154</v>
      </c>
    </row>
    <row r="181" spans="2:65" s="1" customFormat="1" ht="22.5" customHeight="1">
      <c r="B181" s="42"/>
      <c r="C181" s="201" t="s">
        <v>231</v>
      </c>
      <c r="D181" s="201" t="s">
        <v>156</v>
      </c>
      <c r="E181" s="202" t="s">
        <v>232</v>
      </c>
      <c r="F181" s="203" t="s">
        <v>233</v>
      </c>
      <c r="G181" s="204" t="s">
        <v>159</v>
      </c>
      <c r="H181" s="205">
        <v>5.3419999999999996</v>
      </c>
      <c r="I181" s="206"/>
      <c r="J181" s="207">
        <f>ROUND(I181*H181,2)</f>
        <v>0</v>
      </c>
      <c r="K181" s="203" t="s">
        <v>160</v>
      </c>
      <c r="L181" s="62"/>
      <c r="M181" s="208" t="s">
        <v>22</v>
      </c>
      <c r="N181" s="209" t="s">
        <v>45</v>
      </c>
      <c r="O181" s="43"/>
      <c r="P181" s="210">
        <f>O181*H181</f>
        <v>0</v>
      </c>
      <c r="Q181" s="210">
        <v>2.45329</v>
      </c>
      <c r="R181" s="210">
        <f>Q181*H181</f>
        <v>13.105475179999999</v>
      </c>
      <c r="S181" s="210">
        <v>0</v>
      </c>
      <c r="T181" s="211">
        <f>S181*H181</f>
        <v>0</v>
      </c>
      <c r="AR181" s="25" t="s">
        <v>161</v>
      </c>
      <c r="AT181" s="25" t="s">
        <v>156</v>
      </c>
      <c r="AU181" s="25" t="s">
        <v>81</v>
      </c>
      <c r="AY181" s="25" t="s">
        <v>154</v>
      </c>
      <c r="BE181" s="212">
        <f>IF(N181="základní",J181,0)</f>
        <v>0</v>
      </c>
      <c r="BF181" s="212">
        <f>IF(N181="snížená",J181,0)</f>
        <v>0</v>
      </c>
      <c r="BG181" s="212">
        <f>IF(N181="zákl. přenesená",J181,0)</f>
        <v>0</v>
      </c>
      <c r="BH181" s="212">
        <f>IF(N181="sníž. přenesená",J181,0)</f>
        <v>0</v>
      </c>
      <c r="BI181" s="212">
        <f>IF(N181="nulová",J181,0)</f>
        <v>0</v>
      </c>
      <c r="BJ181" s="25" t="s">
        <v>24</v>
      </c>
      <c r="BK181" s="212">
        <f>ROUND(I181*H181,2)</f>
        <v>0</v>
      </c>
      <c r="BL181" s="25" t="s">
        <v>161</v>
      </c>
      <c r="BM181" s="25" t="s">
        <v>234</v>
      </c>
    </row>
    <row r="182" spans="2:65" s="1" customFormat="1" ht="84">
      <c r="B182" s="42"/>
      <c r="C182" s="64"/>
      <c r="D182" s="213" t="s">
        <v>163</v>
      </c>
      <c r="E182" s="64"/>
      <c r="F182" s="214" t="s">
        <v>235</v>
      </c>
      <c r="G182" s="64"/>
      <c r="H182" s="64"/>
      <c r="I182" s="169"/>
      <c r="J182" s="64"/>
      <c r="K182" s="64"/>
      <c r="L182" s="62"/>
      <c r="M182" s="215"/>
      <c r="N182" s="43"/>
      <c r="O182" s="43"/>
      <c r="P182" s="43"/>
      <c r="Q182" s="43"/>
      <c r="R182" s="43"/>
      <c r="S182" s="43"/>
      <c r="T182" s="79"/>
      <c r="AT182" s="25" t="s">
        <v>163</v>
      </c>
      <c r="AU182" s="25" t="s">
        <v>81</v>
      </c>
    </row>
    <row r="183" spans="2:65" s="12" customFormat="1" ht="12">
      <c r="B183" s="216"/>
      <c r="C183" s="217"/>
      <c r="D183" s="213" t="s">
        <v>165</v>
      </c>
      <c r="E183" s="218" t="s">
        <v>22</v>
      </c>
      <c r="F183" s="219" t="s">
        <v>173</v>
      </c>
      <c r="G183" s="217"/>
      <c r="H183" s="220" t="s">
        <v>22</v>
      </c>
      <c r="I183" s="221"/>
      <c r="J183" s="217"/>
      <c r="K183" s="217"/>
      <c r="L183" s="222"/>
      <c r="M183" s="223"/>
      <c r="N183" s="224"/>
      <c r="O183" s="224"/>
      <c r="P183" s="224"/>
      <c r="Q183" s="224"/>
      <c r="R183" s="224"/>
      <c r="S183" s="224"/>
      <c r="T183" s="225"/>
      <c r="AT183" s="226" t="s">
        <v>165</v>
      </c>
      <c r="AU183" s="226" t="s">
        <v>81</v>
      </c>
      <c r="AV183" s="12" t="s">
        <v>24</v>
      </c>
      <c r="AW183" s="12" t="s">
        <v>37</v>
      </c>
      <c r="AX183" s="12" t="s">
        <v>74</v>
      </c>
      <c r="AY183" s="226" t="s">
        <v>154</v>
      </c>
    </row>
    <row r="184" spans="2:65" s="12" customFormat="1" ht="12">
      <c r="B184" s="216"/>
      <c r="C184" s="217"/>
      <c r="D184" s="213" t="s">
        <v>165</v>
      </c>
      <c r="E184" s="218" t="s">
        <v>22</v>
      </c>
      <c r="F184" s="219" t="s">
        <v>174</v>
      </c>
      <c r="G184" s="217"/>
      <c r="H184" s="220" t="s">
        <v>22</v>
      </c>
      <c r="I184" s="221"/>
      <c r="J184" s="217"/>
      <c r="K184" s="217"/>
      <c r="L184" s="222"/>
      <c r="M184" s="223"/>
      <c r="N184" s="224"/>
      <c r="O184" s="224"/>
      <c r="P184" s="224"/>
      <c r="Q184" s="224"/>
      <c r="R184" s="224"/>
      <c r="S184" s="224"/>
      <c r="T184" s="225"/>
      <c r="AT184" s="226" t="s">
        <v>165</v>
      </c>
      <c r="AU184" s="226" t="s">
        <v>81</v>
      </c>
      <c r="AV184" s="12" t="s">
        <v>24</v>
      </c>
      <c r="AW184" s="12" t="s">
        <v>37</v>
      </c>
      <c r="AX184" s="12" t="s">
        <v>74</v>
      </c>
      <c r="AY184" s="226" t="s">
        <v>154</v>
      </c>
    </row>
    <row r="185" spans="2:65" s="13" customFormat="1" ht="12">
      <c r="B185" s="227"/>
      <c r="C185" s="228"/>
      <c r="D185" s="213" t="s">
        <v>165</v>
      </c>
      <c r="E185" s="239" t="s">
        <v>22</v>
      </c>
      <c r="F185" s="240" t="s">
        <v>236</v>
      </c>
      <c r="G185" s="228"/>
      <c r="H185" s="241">
        <v>3.0019999999999998</v>
      </c>
      <c r="I185" s="233"/>
      <c r="J185" s="228"/>
      <c r="K185" s="228"/>
      <c r="L185" s="234"/>
      <c r="M185" s="235"/>
      <c r="N185" s="236"/>
      <c r="O185" s="236"/>
      <c r="P185" s="236"/>
      <c r="Q185" s="236"/>
      <c r="R185" s="236"/>
      <c r="S185" s="236"/>
      <c r="T185" s="237"/>
      <c r="AT185" s="238" t="s">
        <v>165</v>
      </c>
      <c r="AU185" s="238" t="s">
        <v>81</v>
      </c>
      <c r="AV185" s="13" t="s">
        <v>81</v>
      </c>
      <c r="AW185" s="13" t="s">
        <v>37</v>
      </c>
      <c r="AX185" s="13" t="s">
        <v>74</v>
      </c>
      <c r="AY185" s="238" t="s">
        <v>154</v>
      </c>
    </row>
    <row r="186" spans="2:65" s="12" customFormat="1" ht="12">
      <c r="B186" s="216"/>
      <c r="C186" s="217"/>
      <c r="D186" s="213" t="s">
        <v>165</v>
      </c>
      <c r="E186" s="218" t="s">
        <v>22</v>
      </c>
      <c r="F186" s="219" t="s">
        <v>173</v>
      </c>
      <c r="G186" s="217"/>
      <c r="H186" s="220" t="s">
        <v>22</v>
      </c>
      <c r="I186" s="221"/>
      <c r="J186" s="217"/>
      <c r="K186" s="217"/>
      <c r="L186" s="222"/>
      <c r="M186" s="223"/>
      <c r="N186" s="224"/>
      <c r="O186" s="224"/>
      <c r="P186" s="224"/>
      <c r="Q186" s="224"/>
      <c r="R186" s="224"/>
      <c r="S186" s="224"/>
      <c r="T186" s="225"/>
      <c r="AT186" s="226" t="s">
        <v>165</v>
      </c>
      <c r="AU186" s="226" t="s">
        <v>81</v>
      </c>
      <c r="AV186" s="12" t="s">
        <v>24</v>
      </c>
      <c r="AW186" s="12" t="s">
        <v>37</v>
      </c>
      <c r="AX186" s="12" t="s">
        <v>74</v>
      </c>
      <c r="AY186" s="226" t="s">
        <v>154</v>
      </c>
    </row>
    <row r="187" spans="2:65" s="12" customFormat="1" ht="12">
      <c r="B187" s="216"/>
      <c r="C187" s="217"/>
      <c r="D187" s="213" t="s">
        <v>165</v>
      </c>
      <c r="E187" s="218" t="s">
        <v>22</v>
      </c>
      <c r="F187" s="219" t="s">
        <v>176</v>
      </c>
      <c r="G187" s="217"/>
      <c r="H187" s="220" t="s">
        <v>22</v>
      </c>
      <c r="I187" s="221"/>
      <c r="J187" s="217"/>
      <c r="K187" s="217"/>
      <c r="L187" s="222"/>
      <c r="M187" s="223"/>
      <c r="N187" s="224"/>
      <c r="O187" s="224"/>
      <c r="P187" s="224"/>
      <c r="Q187" s="224"/>
      <c r="R187" s="224"/>
      <c r="S187" s="224"/>
      <c r="T187" s="225"/>
      <c r="AT187" s="226" t="s">
        <v>165</v>
      </c>
      <c r="AU187" s="226" t="s">
        <v>81</v>
      </c>
      <c r="AV187" s="12" t="s">
        <v>24</v>
      </c>
      <c r="AW187" s="12" t="s">
        <v>37</v>
      </c>
      <c r="AX187" s="12" t="s">
        <v>74</v>
      </c>
      <c r="AY187" s="226" t="s">
        <v>154</v>
      </c>
    </row>
    <row r="188" spans="2:65" s="13" customFormat="1" ht="12">
      <c r="B188" s="227"/>
      <c r="C188" s="228"/>
      <c r="D188" s="213" t="s">
        <v>165</v>
      </c>
      <c r="E188" s="239" t="s">
        <v>22</v>
      </c>
      <c r="F188" s="240" t="s">
        <v>237</v>
      </c>
      <c r="G188" s="228"/>
      <c r="H188" s="241">
        <v>0.9</v>
      </c>
      <c r="I188" s="233"/>
      <c r="J188" s="228"/>
      <c r="K188" s="228"/>
      <c r="L188" s="234"/>
      <c r="M188" s="235"/>
      <c r="N188" s="236"/>
      <c r="O188" s="236"/>
      <c r="P188" s="236"/>
      <c r="Q188" s="236"/>
      <c r="R188" s="236"/>
      <c r="S188" s="236"/>
      <c r="T188" s="237"/>
      <c r="AT188" s="238" t="s">
        <v>165</v>
      </c>
      <c r="AU188" s="238" t="s">
        <v>81</v>
      </c>
      <c r="AV188" s="13" t="s">
        <v>81</v>
      </c>
      <c r="AW188" s="13" t="s">
        <v>37</v>
      </c>
      <c r="AX188" s="13" t="s">
        <v>74</v>
      </c>
      <c r="AY188" s="238" t="s">
        <v>154</v>
      </c>
    </row>
    <row r="189" spans="2:65" s="13" customFormat="1" ht="12">
      <c r="B189" s="227"/>
      <c r="C189" s="228"/>
      <c r="D189" s="213" t="s">
        <v>165</v>
      </c>
      <c r="E189" s="239" t="s">
        <v>22</v>
      </c>
      <c r="F189" s="240" t="s">
        <v>238</v>
      </c>
      <c r="G189" s="228"/>
      <c r="H189" s="241">
        <v>1.44</v>
      </c>
      <c r="I189" s="233"/>
      <c r="J189" s="228"/>
      <c r="K189" s="228"/>
      <c r="L189" s="234"/>
      <c r="M189" s="235"/>
      <c r="N189" s="236"/>
      <c r="O189" s="236"/>
      <c r="P189" s="236"/>
      <c r="Q189" s="236"/>
      <c r="R189" s="236"/>
      <c r="S189" s="236"/>
      <c r="T189" s="237"/>
      <c r="AT189" s="238" t="s">
        <v>165</v>
      </c>
      <c r="AU189" s="238" t="s">
        <v>81</v>
      </c>
      <c r="AV189" s="13" t="s">
        <v>81</v>
      </c>
      <c r="AW189" s="13" t="s">
        <v>37</v>
      </c>
      <c r="AX189" s="13" t="s">
        <v>74</v>
      </c>
      <c r="AY189" s="238" t="s">
        <v>154</v>
      </c>
    </row>
    <row r="190" spans="2:65" s="14" customFormat="1" ht="12">
      <c r="B190" s="242"/>
      <c r="C190" s="243"/>
      <c r="D190" s="229" t="s">
        <v>165</v>
      </c>
      <c r="E190" s="244" t="s">
        <v>22</v>
      </c>
      <c r="F190" s="245" t="s">
        <v>178</v>
      </c>
      <c r="G190" s="243"/>
      <c r="H190" s="246">
        <v>5.3419999999999996</v>
      </c>
      <c r="I190" s="247"/>
      <c r="J190" s="243"/>
      <c r="K190" s="243"/>
      <c r="L190" s="248"/>
      <c r="M190" s="249"/>
      <c r="N190" s="250"/>
      <c r="O190" s="250"/>
      <c r="P190" s="250"/>
      <c r="Q190" s="250"/>
      <c r="R190" s="250"/>
      <c r="S190" s="250"/>
      <c r="T190" s="251"/>
      <c r="AT190" s="252" t="s">
        <v>165</v>
      </c>
      <c r="AU190" s="252" t="s">
        <v>81</v>
      </c>
      <c r="AV190" s="14" t="s">
        <v>161</v>
      </c>
      <c r="AW190" s="14" t="s">
        <v>37</v>
      </c>
      <c r="AX190" s="14" t="s">
        <v>24</v>
      </c>
      <c r="AY190" s="252" t="s">
        <v>154</v>
      </c>
    </row>
    <row r="191" spans="2:65" s="1" customFormat="1" ht="44.25" customHeight="1">
      <c r="B191" s="42"/>
      <c r="C191" s="201" t="s">
        <v>29</v>
      </c>
      <c r="D191" s="201" t="s">
        <v>156</v>
      </c>
      <c r="E191" s="202" t="s">
        <v>239</v>
      </c>
      <c r="F191" s="203" t="s">
        <v>240</v>
      </c>
      <c r="G191" s="204" t="s">
        <v>241</v>
      </c>
      <c r="H191" s="205">
        <v>6.3879999999999999</v>
      </c>
      <c r="I191" s="206"/>
      <c r="J191" s="207">
        <f>ROUND(I191*H191,2)</f>
        <v>0</v>
      </c>
      <c r="K191" s="203" t="s">
        <v>160</v>
      </c>
      <c r="L191" s="62"/>
      <c r="M191" s="208" t="s">
        <v>22</v>
      </c>
      <c r="N191" s="209" t="s">
        <v>45</v>
      </c>
      <c r="O191" s="43"/>
      <c r="P191" s="210">
        <f>O191*H191</f>
        <v>0</v>
      </c>
      <c r="Q191" s="210">
        <v>1.0300000000000001E-3</v>
      </c>
      <c r="R191" s="210">
        <f>Q191*H191</f>
        <v>6.5796400000000003E-3</v>
      </c>
      <c r="S191" s="210">
        <v>0</v>
      </c>
      <c r="T191" s="211">
        <f>S191*H191</f>
        <v>0</v>
      </c>
      <c r="AR191" s="25" t="s">
        <v>161</v>
      </c>
      <c r="AT191" s="25" t="s">
        <v>156</v>
      </c>
      <c r="AU191" s="25" t="s">
        <v>81</v>
      </c>
      <c r="AY191" s="25" t="s">
        <v>154</v>
      </c>
      <c r="BE191" s="212">
        <f>IF(N191="základní",J191,0)</f>
        <v>0</v>
      </c>
      <c r="BF191" s="212">
        <f>IF(N191="snížená",J191,0)</f>
        <v>0</v>
      </c>
      <c r="BG191" s="212">
        <f>IF(N191="zákl. přenesená",J191,0)</f>
        <v>0</v>
      </c>
      <c r="BH191" s="212">
        <f>IF(N191="sníž. přenesená",J191,0)</f>
        <v>0</v>
      </c>
      <c r="BI191" s="212">
        <f>IF(N191="nulová",J191,0)</f>
        <v>0</v>
      </c>
      <c r="BJ191" s="25" t="s">
        <v>24</v>
      </c>
      <c r="BK191" s="212">
        <f>ROUND(I191*H191,2)</f>
        <v>0</v>
      </c>
      <c r="BL191" s="25" t="s">
        <v>161</v>
      </c>
      <c r="BM191" s="25" t="s">
        <v>242</v>
      </c>
    </row>
    <row r="192" spans="2:65" s="12" customFormat="1" ht="12">
      <c r="B192" s="216"/>
      <c r="C192" s="217"/>
      <c r="D192" s="213" t="s">
        <v>165</v>
      </c>
      <c r="E192" s="218" t="s">
        <v>22</v>
      </c>
      <c r="F192" s="219" t="s">
        <v>173</v>
      </c>
      <c r="G192" s="217"/>
      <c r="H192" s="220" t="s">
        <v>22</v>
      </c>
      <c r="I192" s="221"/>
      <c r="J192" s="217"/>
      <c r="K192" s="217"/>
      <c r="L192" s="222"/>
      <c r="M192" s="223"/>
      <c r="N192" s="224"/>
      <c r="O192" s="224"/>
      <c r="P192" s="224"/>
      <c r="Q192" s="224"/>
      <c r="R192" s="224"/>
      <c r="S192" s="224"/>
      <c r="T192" s="225"/>
      <c r="AT192" s="226" t="s">
        <v>165</v>
      </c>
      <c r="AU192" s="226" t="s">
        <v>81</v>
      </c>
      <c r="AV192" s="12" t="s">
        <v>24</v>
      </c>
      <c r="AW192" s="12" t="s">
        <v>37</v>
      </c>
      <c r="AX192" s="12" t="s">
        <v>74</v>
      </c>
      <c r="AY192" s="226" t="s">
        <v>154</v>
      </c>
    </row>
    <row r="193" spans="2:65" s="12" customFormat="1" ht="12">
      <c r="B193" s="216"/>
      <c r="C193" s="217"/>
      <c r="D193" s="213" t="s">
        <v>165</v>
      </c>
      <c r="E193" s="218" t="s">
        <v>22</v>
      </c>
      <c r="F193" s="219" t="s">
        <v>174</v>
      </c>
      <c r="G193" s="217"/>
      <c r="H193" s="220" t="s">
        <v>22</v>
      </c>
      <c r="I193" s="221"/>
      <c r="J193" s="217"/>
      <c r="K193" s="217"/>
      <c r="L193" s="222"/>
      <c r="M193" s="223"/>
      <c r="N193" s="224"/>
      <c r="O193" s="224"/>
      <c r="P193" s="224"/>
      <c r="Q193" s="224"/>
      <c r="R193" s="224"/>
      <c r="S193" s="224"/>
      <c r="T193" s="225"/>
      <c r="AT193" s="226" t="s">
        <v>165</v>
      </c>
      <c r="AU193" s="226" t="s">
        <v>81</v>
      </c>
      <c r="AV193" s="12" t="s">
        <v>24</v>
      </c>
      <c r="AW193" s="12" t="s">
        <v>37</v>
      </c>
      <c r="AX193" s="12" t="s">
        <v>74</v>
      </c>
      <c r="AY193" s="226" t="s">
        <v>154</v>
      </c>
    </row>
    <row r="194" spans="2:65" s="13" customFormat="1" ht="12">
      <c r="B194" s="227"/>
      <c r="C194" s="228"/>
      <c r="D194" s="213" t="s">
        <v>165</v>
      </c>
      <c r="E194" s="239" t="s">
        <v>22</v>
      </c>
      <c r="F194" s="240" t="s">
        <v>243</v>
      </c>
      <c r="G194" s="228"/>
      <c r="H194" s="241">
        <v>4.4480000000000004</v>
      </c>
      <c r="I194" s="233"/>
      <c r="J194" s="228"/>
      <c r="K194" s="228"/>
      <c r="L194" s="234"/>
      <c r="M194" s="235"/>
      <c r="N194" s="236"/>
      <c r="O194" s="236"/>
      <c r="P194" s="236"/>
      <c r="Q194" s="236"/>
      <c r="R194" s="236"/>
      <c r="S194" s="236"/>
      <c r="T194" s="237"/>
      <c r="AT194" s="238" t="s">
        <v>165</v>
      </c>
      <c r="AU194" s="238" t="s">
        <v>81</v>
      </c>
      <c r="AV194" s="13" t="s">
        <v>81</v>
      </c>
      <c r="AW194" s="13" t="s">
        <v>37</v>
      </c>
      <c r="AX194" s="13" t="s">
        <v>74</v>
      </c>
      <c r="AY194" s="238" t="s">
        <v>154</v>
      </c>
    </row>
    <row r="195" spans="2:65" s="12" customFormat="1" ht="12">
      <c r="B195" s="216"/>
      <c r="C195" s="217"/>
      <c r="D195" s="213" t="s">
        <v>165</v>
      </c>
      <c r="E195" s="218" t="s">
        <v>22</v>
      </c>
      <c r="F195" s="219" t="s">
        <v>173</v>
      </c>
      <c r="G195" s="217"/>
      <c r="H195" s="220" t="s">
        <v>22</v>
      </c>
      <c r="I195" s="221"/>
      <c r="J195" s="217"/>
      <c r="K195" s="217"/>
      <c r="L195" s="222"/>
      <c r="M195" s="223"/>
      <c r="N195" s="224"/>
      <c r="O195" s="224"/>
      <c r="P195" s="224"/>
      <c r="Q195" s="224"/>
      <c r="R195" s="224"/>
      <c r="S195" s="224"/>
      <c r="T195" s="225"/>
      <c r="AT195" s="226" t="s">
        <v>165</v>
      </c>
      <c r="AU195" s="226" t="s">
        <v>81</v>
      </c>
      <c r="AV195" s="12" t="s">
        <v>24</v>
      </c>
      <c r="AW195" s="12" t="s">
        <v>37</v>
      </c>
      <c r="AX195" s="12" t="s">
        <v>74</v>
      </c>
      <c r="AY195" s="226" t="s">
        <v>154</v>
      </c>
    </row>
    <row r="196" spans="2:65" s="12" customFormat="1" ht="12">
      <c r="B196" s="216"/>
      <c r="C196" s="217"/>
      <c r="D196" s="213" t="s">
        <v>165</v>
      </c>
      <c r="E196" s="218" t="s">
        <v>22</v>
      </c>
      <c r="F196" s="219" t="s">
        <v>176</v>
      </c>
      <c r="G196" s="217"/>
      <c r="H196" s="220" t="s">
        <v>22</v>
      </c>
      <c r="I196" s="221"/>
      <c r="J196" s="217"/>
      <c r="K196" s="217"/>
      <c r="L196" s="222"/>
      <c r="M196" s="223"/>
      <c r="N196" s="224"/>
      <c r="O196" s="224"/>
      <c r="P196" s="224"/>
      <c r="Q196" s="224"/>
      <c r="R196" s="224"/>
      <c r="S196" s="224"/>
      <c r="T196" s="225"/>
      <c r="AT196" s="226" t="s">
        <v>165</v>
      </c>
      <c r="AU196" s="226" t="s">
        <v>81</v>
      </c>
      <c r="AV196" s="12" t="s">
        <v>24</v>
      </c>
      <c r="AW196" s="12" t="s">
        <v>37</v>
      </c>
      <c r="AX196" s="12" t="s">
        <v>74</v>
      </c>
      <c r="AY196" s="226" t="s">
        <v>154</v>
      </c>
    </row>
    <row r="197" spans="2:65" s="13" customFormat="1" ht="12">
      <c r="B197" s="227"/>
      <c r="C197" s="228"/>
      <c r="D197" s="213" t="s">
        <v>165</v>
      </c>
      <c r="E197" s="239" t="s">
        <v>22</v>
      </c>
      <c r="F197" s="240" t="s">
        <v>244</v>
      </c>
      <c r="G197" s="228"/>
      <c r="H197" s="241">
        <v>0.98</v>
      </c>
      <c r="I197" s="233"/>
      <c r="J197" s="228"/>
      <c r="K197" s="228"/>
      <c r="L197" s="234"/>
      <c r="M197" s="235"/>
      <c r="N197" s="236"/>
      <c r="O197" s="236"/>
      <c r="P197" s="236"/>
      <c r="Q197" s="236"/>
      <c r="R197" s="236"/>
      <c r="S197" s="236"/>
      <c r="T197" s="237"/>
      <c r="AT197" s="238" t="s">
        <v>165</v>
      </c>
      <c r="AU197" s="238" t="s">
        <v>81</v>
      </c>
      <c r="AV197" s="13" t="s">
        <v>81</v>
      </c>
      <c r="AW197" s="13" t="s">
        <v>37</v>
      </c>
      <c r="AX197" s="13" t="s">
        <v>74</v>
      </c>
      <c r="AY197" s="238" t="s">
        <v>154</v>
      </c>
    </row>
    <row r="198" spans="2:65" s="13" customFormat="1" ht="12">
      <c r="B198" s="227"/>
      <c r="C198" s="228"/>
      <c r="D198" s="213" t="s">
        <v>165</v>
      </c>
      <c r="E198" s="239" t="s">
        <v>22</v>
      </c>
      <c r="F198" s="240" t="s">
        <v>245</v>
      </c>
      <c r="G198" s="228"/>
      <c r="H198" s="241">
        <v>0.96</v>
      </c>
      <c r="I198" s="233"/>
      <c r="J198" s="228"/>
      <c r="K198" s="228"/>
      <c r="L198" s="234"/>
      <c r="M198" s="235"/>
      <c r="N198" s="236"/>
      <c r="O198" s="236"/>
      <c r="P198" s="236"/>
      <c r="Q198" s="236"/>
      <c r="R198" s="236"/>
      <c r="S198" s="236"/>
      <c r="T198" s="237"/>
      <c r="AT198" s="238" t="s">
        <v>165</v>
      </c>
      <c r="AU198" s="238" t="s">
        <v>81</v>
      </c>
      <c r="AV198" s="13" t="s">
        <v>81</v>
      </c>
      <c r="AW198" s="13" t="s">
        <v>37</v>
      </c>
      <c r="AX198" s="13" t="s">
        <v>74</v>
      </c>
      <c r="AY198" s="238" t="s">
        <v>154</v>
      </c>
    </row>
    <row r="199" spans="2:65" s="14" customFormat="1" ht="12">
      <c r="B199" s="242"/>
      <c r="C199" s="243"/>
      <c r="D199" s="229" t="s">
        <v>165</v>
      </c>
      <c r="E199" s="244" t="s">
        <v>22</v>
      </c>
      <c r="F199" s="245" t="s">
        <v>178</v>
      </c>
      <c r="G199" s="243"/>
      <c r="H199" s="246">
        <v>6.3879999999999999</v>
      </c>
      <c r="I199" s="247"/>
      <c r="J199" s="243"/>
      <c r="K199" s="243"/>
      <c r="L199" s="248"/>
      <c r="M199" s="249"/>
      <c r="N199" s="250"/>
      <c r="O199" s="250"/>
      <c r="P199" s="250"/>
      <c r="Q199" s="250"/>
      <c r="R199" s="250"/>
      <c r="S199" s="250"/>
      <c r="T199" s="251"/>
      <c r="AT199" s="252" t="s">
        <v>165</v>
      </c>
      <c r="AU199" s="252" t="s">
        <v>81</v>
      </c>
      <c r="AV199" s="14" t="s">
        <v>161</v>
      </c>
      <c r="AW199" s="14" t="s">
        <v>37</v>
      </c>
      <c r="AX199" s="14" t="s">
        <v>24</v>
      </c>
      <c r="AY199" s="252" t="s">
        <v>154</v>
      </c>
    </row>
    <row r="200" spans="2:65" s="1" customFormat="1" ht="44.25" customHeight="1">
      <c r="B200" s="42"/>
      <c r="C200" s="201" t="s">
        <v>246</v>
      </c>
      <c r="D200" s="201" t="s">
        <v>156</v>
      </c>
      <c r="E200" s="202" t="s">
        <v>247</v>
      </c>
      <c r="F200" s="203" t="s">
        <v>248</v>
      </c>
      <c r="G200" s="204" t="s">
        <v>241</v>
      </c>
      <c r="H200" s="205">
        <v>6.3879999999999999</v>
      </c>
      <c r="I200" s="206"/>
      <c r="J200" s="207">
        <f>ROUND(I200*H200,2)</f>
        <v>0</v>
      </c>
      <c r="K200" s="203" t="s">
        <v>160</v>
      </c>
      <c r="L200" s="62"/>
      <c r="M200" s="208" t="s">
        <v>22</v>
      </c>
      <c r="N200" s="209" t="s">
        <v>45</v>
      </c>
      <c r="O200" s="43"/>
      <c r="P200" s="210">
        <f>O200*H200</f>
        <v>0</v>
      </c>
      <c r="Q200" s="210">
        <v>0</v>
      </c>
      <c r="R200" s="210">
        <f>Q200*H200</f>
        <v>0</v>
      </c>
      <c r="S200" s="210">
        <v>0</v>
      </c>
      <c r="T200" s="211">
        <f>S200*H200</f>
        <v>0</v>
      </c>
      <c r="AR200" s="25" t="s">
        <v>161</v>
      </c>
      <c r="AT200" s="25" t="s">
        <v>156</v>
      </c>
      <c r="AU200" s="25" t="s">
        <v>81</v>
      </c>
      <c r="AY200" s="25" t="s">
        <v>154</v>
      </c>
      <c r="BE200" s="212">
        <f>IF(N200="základní",J200,0)</f>
        <v>0</v>
      </c>
      <c r="BF200" s="212">
        <f>IF(N200="snížená",J200,0)</f>
        <v>0</v>
      </c>
      <c r="BG200" s="212">
        <f>IF(N200="zákl. přenesená",J200,0)</f>
        <v>0</v>
      </c>
      <c r="BH200" s="212">
        <f>IF(N200="sníž. přenesená",J200,0)</f>
        <v>0</v>
      </c>
      <c r="BI200" s="212">
        <f>IF(N200="nulová",J200,0)</f>
        <v>0</v>
      </c>
      <c r="BJ200" s="25" t="s">
        <v>24</v>
      </c>
      <c r="BK200" s="212">
        <f>ROUND(I200*H200,2)</f>
        <v>0</v>
      </c>
      <c r="BL200" s="25" t="s">
        <v>161</v>
      </c>
      <c r="BM200" s="25" t="s">
        <v>249</v>
      </c>
    </row>
    <row r="201" spans="2:65" s="11" customFormat="1" ht="29.85" customHeight="1">
      <c r="B201" s="184"/>
      <c r="C201" s="185"/>
      <c r="D201" s="198" t="s">
        <v>73</v>
      </c>
      <c r="E201" s="199" t="s">
        <v>250</v>
      </c>
      <c r="F201" s="199" t="s">
        <v>251</v>
      </c>
      <c r="G201" s="185"/>
      <c r="H201" s="185"/>
      <c r="I201" s="188"/>
      <c r="J201" s="200">
        <f>BK201</f>
        <v>0</v>
      </c>
      <c r="K201" s="185"/>
      <c r="L201" s="190"/>
      <c r="M201" s="191"/>
      <c r="N201" s="192"/>
      <c r="O201" s="192"/>
      <c r="P201" s="193">
        <f>SUM(P202:P234)</f>
        <v>0</v>
      </c>
      <c r="Q201" s="192"/>
      <c r="R201" s="193">
        <f>SUM(R202:R234)</f>
        <v>8.4027823000000001</v>
      </c>
      <c r="S201" s="192"/>
      <c r="T201" s="194">
        <f>SUM(T202:T234)</f>
        <v>0</v>
      </c>
      <c r="AR201" s="195" t="s">
        <v>24</v>
      </c>
      <c r="AT201" s="196" t="s">
        <v>73</v>
      </c>
      <c r="AU201" s="196" t="s">
        <v>24</v>
      </c>
      <c r="AY201" s="195" t="s">
        <v>154</v>
      </c>
      <c r="BK201" s="197">
        <f>SUM(BK202:BK234)</f>
        <v>0</v>
      </c>
    </row>
    <row r="202" spans="2:65" s="1" customFormat="1" ht="22.5" customHeight="1">
      <c r="B202" s="42"/>
      <c r="C202" s="201" t="s">
        <v>252</v>
      </c>
      <c r="D202" s="201" t="s">
        <v>156</v>
      </c>
      <c r="E202" s="202" t="s">
        <v>253</v>
      </c>
      <c r="F202" s="203" t="s">
        <v>254</v>
      </c>
      <c r="G202" s="204" t="s">
        <v>159</v>
      </c>
      <c r="H202" s="205">
        <v>1.98</v>
      </c>
      <c r="I202" s="206"/>
      <c r="J202" s="207">
        <f>ROUND(I202*H202,2)</f>
        <v>0</v>
      </c>
      <c r="K202" s="203" t="s">
        <v>22</v>
      </c>
      <c r="L202" s="62"/>
      <c r="M202" s="208" t="s">
        <v>22</v>
      </c>
      <c r="N202" s="209" t="s">
        <v>45</v>
      </c>
      <c r="O202" s="43"/>
      <c r="P202" s="210">
        <f>O202*H202</f>
        <v>0</v>
      </c>
      <c r="Q202" s="210">
        <v>0.74970000000000003</v>
      </c>
      <c r="R202" s="210">
        <f>Q202*H202</f>
        <v>1.4844060000000001</v>
      </c>
      <c r="S202" s="210">
        <v>0</v>
      </c>
      <c r="T202" s="211">
        <f>S202*H202</f>
        <v>0</v>
      </c>
      <c r="AR202" s="25" t="s">
        <v>161</v>
      </c>
      <c r="AT202" s="25" t="s">
        <v>156</v>
      </c>
      <c r="AU202" s="25" t="s">
        <v>81</v>
      </c>
      <c r="AY202" s="25" t="s">
        <v>154</v>
      </c>
      <c r="BE202" s="212">
        <f>IF(N202="základní",J202,0)</f>
        <v>0</v>
      </c>
      <c r="BF202" s="212">
        <f>IF(N202="snížená",J202,0)</f>
        <v>0</v>
      </c>
      <c r="BG202" s="212">
        <f>IF(N202="zákl. přenesená",J202,0)</f>
        <v>0</v>
      </c>
      <c r="BH202" s="212">
        <f>IF(N202="sníž. přenesená",J202,0)</f>
        <v>0</v>
      </c>
      <c r="BI202" s="212">
        <f>IF(N202="nulová",J202,0)</f>
        <v>0</v>
      </c>
      <c r="BJ202" s="25" t="s">
        <v>24</v>
      </c>
      <c r="BK202" s="212">
        <f>ROUND(I202*H202,2)</f>
        <v>0</v>
      </c>
      <c r="BL202" s="25" t="s">
        <v>161</v>
      </c>
      <c r="BM202" s="25" t="s">
        <v>255</v>
      </c>
    </row>
    <row r="203" spans="2:65" s="12" customFormat="1" ht="12">
      <c r="B203" s="216"/>
      <c r="C203" s="217"/>
      <c r="D203" s="213" t="s">
        <v>165</v>
      </c>
      <c r="E203" s="218" t="s">
        <v>22</v>
      </c>
      <c r="F203" s="219" t="s">
        <v>256</v>
      </c>
      <c r="G203" s="217"/>
      <c r="H203" s="220" t="s">
        <v>22</v>
      </c>
      <c r="I203" s="221"/>
      <c r="J203" s="217"/>
      <c r="K203" s="217"/>
      <c r="L203" s="222"/>
      <c r="M203" s="223"/>
      <c r="N203" s="224"/>
      <c r="O203" s="224"/>
      <c r="P203" s="224"/>
      <c r="Q203" s="224"/>
      <c r="R203" s="224"/>
      <c r="S203" s="224"/>
      <c r="T203" s="225"/>
      <c r="AT203" s="226" t="s">
        <v>165</v>
      </c>
      <c r="AU203" s="226" t="s">
        <v>81</v>
      </c>
      <c r="AV203" s="12" t="s">
        <v>24</v>
      </c>
      <c r="AW203" s="12" t="s">
        <v>37</v>
      </c>
      <c r="AX203" s="12" t="s">
        <v>74</v>
      </c>
      <c r="AY203" s="226" t="s">
        <v>154</v>
      </c>
    </row>
    <row r="204" spans="2:65" s="13" customFormat="1" ht="12">
      <c r="B204" s="227"/>
      <c r="C204" s="228"/>
      <c r="D204" s="229" t="s">
        <v>165</v>
      </c>
      <c r="E204" s="230" t="s">
        <v>22</v>
      </c>
      <c r="F204" s="231" t="s">
        <v>257</v>
      </c>
      <c r="G204" s="228"/>
      <c r="H204" s="232">
        <v>1.98</v>
      </c>
      <c r="I204" s="233"/>
      <c r="J204" s="228"/>
      <c r="K204" s="228"/>
      <c r="L204" s="234"/>
      <c r="M204" s="235"/>
      <c r="N204" s="236"/>
      <c r="O204" s="236"/>
      <c r="P204" s="236"/>
      <c r="Q204" s="236"/>
      <c r="R204" s="236"/>
      <c r="S204" s="236"/>
      <c r="T204" s="237"/>
      <c r="AT204" s="238" t="s">
        <v>165</v>
      </c>
      <c r="AU204" s="238" t="s">
        <v>81</v>
      </c>
      <c r="AV204" s="13" t="s">
        <v>81</v>
      </c>
      <c r="AW204" s="13" t="s">
        <v>37</v>
      </c>
      <c r="AX204" s="13" t="s">
        <v>24</v>
      </c>
      <c r="AY204" s="238" t="s">
        <v>154</v>
      </c>
    </row>
    <row r="205" spans="2:65" s="1" customFormat="1" ht="22.5" customHeight="1">
      <c r="B205" s="42"/>
      <c r="C205" s="201" t="s">
        <v>258</v>
      </c>
      <c r="D205" s="201" t="s">
        <v>156</v>
      </c>
      <c r="E205" s="202" t="s">
        <v>259</v>
      </c>
      <c r="F205" s="203" t="s">
        <v>260</v>
      </c>
      <c r="G205" s="204" t="s">
        <v>241</v>
      </c>
      <c r="H205" s="205">
        <v>7.8959999999999999</v>
      </c>
      <c r="I205" s="206"/>
      <c r="J205" s="207">
        <f>ROUND(I205*H205,2)</f>
        <v>0</v>
      </c>
      <c r="K205" s="203" t="s">
        <v>22</v>
      </c>
      <c r="L205" s="62"/>
      <c r="M205" s="208" t="s">
        <v>22</v>
      </c>
      <c r="N205" s="209" t="s">
        <v>45</v>
      </c>
      <c r="O205" s="43"/>
      <c r="P205" s="210">
        <f>O205*H205</f>
        <v>0</v>
      </c>
      <c r="Q205" s="210">
        <v>0.25041000000000002</v>
      </c>
      <c r="R205" s="210">
        <f>Q205*H205</f>
        <v>1.9772373600000002</v>
      </c>
      <c r="S205" s="210">
        <v>0</v>
      </c>
      <c r="T205" s="211">
        <f>S205*H205</f>
        <v>0</v>
      </c>
      <c r="AR205" s="25" t="s">
        <v>161</v>
      </c>
      <c r="AT205" s="25" t="s">
        <v>156</v>
      </c>
      <c r="AU205" s="25" t="s">
        <v>81</v>
      </c>
      <c r="AY205" s="25" t="s">
        <v>154</v>
      </c>
      <c r="BE205" s="212">
        <f>IF(N205="základní",J205,0)</f>
        <v>0</v>
      </c>
      <c r="BF205" s="212">
        <f>IF(N205="snížená",J205,0)</f>
        <v>0</v>
      </c>
      <c r="BG205" s="212">
        <f>IF(N205="zákl. přenesená",J205,0)</f>
        <v>0</v>
      </c>
      <c r="BH205" s="212">
        <f>IF(N205="sníž. přenesená",J205,0)</f>
        <v>0</v>
      </c>
      <c r="BI205" s="212">
        <f>IF(N205="nulová",J205,0)</f>
        <v>0</v>
      </c>
      <c r="BJ205" s="25" t="s">
        <v>24</v>
      </c>
      <c r="BK205" s="212">
        <f>ROUND(I205*H205,2)</f>
        <v>0</v>
      </c>
      <c r="BL205" s="25" t="s">
        <v>161</v>
      </c>
      <c r="BM205" s="25" t="s">
        <v>261</v>
      </c>
    </row>
    <row r="206" spans="2:65" s="12" customFormat="1" ht="12">
      <c r="B206" s="216"/>
      <c r="C206" s="217"/>
      <c r="D206" s="213" t="s">
        <v>165</v>
      </c>
      <c r="E206" s="218" t="s">
        <v>22</v>
      </c>
      <c r="F206" s="219" t="s">
        <v>262</v>
      </c>
      <c r="G206" s="217"/>
      <c r="H206" s="220" t="s">
        <v>22</v>
      </c>
      <c r="I206" s="221"/>
      <c r="J206" s="217"/>
      <c r="K206" s="217"/>
      <c r="L206" s="222"/>
      <c r="M206" s="223"/>
      <c r="N206" s="224"/>
      <c r="O206" s="224"/>
      <c r="P206" s="224"/>
      <c r="Q206" s="224"/>
      <c r="R206" s="224"/>
      <c r="S206" s="224"/>
      <c r="T206" s="225"/>
      <c r="AT206" s="226" t="s">
        <v>165</v>
      </c>
      <c r="AU206" s="226" t="s">
        <v>81</v>
      </c>
      <c r="AV206" s="12" t="s">
        <v>24</v>
      </c>
      <c r="AW206" s="12" t="s">
        <v>37</v>
      </c>
      <c r="AX206" s="12" t="s">
        <v>74</v>
      </c>
      <c r="AY206" s="226" t="s">
        <v>154</v>
      </c>
    </row>
    <row r="207" spans="2:65" s="12" customFormat="1" ht="12">
      <c r="B207" s="216"/>
      <c r="C207" s="217"/>
      <c r="D207" s="213" t="s">
        <v>165</v>
      </c>
      <c r="E207" s="218" t="s">
        <v>22</v>
      </c>
      <c r="F207" s="219" t="s">
        <v>263</v>
      </c>
      <c r="G207" s="217"/>
      <c r="H207" s="220" t="s">
        <v>22</v>
      </c>
      <c r="I207" s="221"/>
      <c r="J207" s="217"/>
      <c r="K207" s="217"/>
      <c r="L207" s="222"/>
      <c r="M207" s="223"/>
      <c r="N207" s="224"/>
      <c r="O207" s="224"/>
      <c r="P207" s="224"/>
      <c r="Q207" s="224"/>
      <c r="R207" s="224"/>
      <c r="S207" s="224"/>
      <c r="T207" s="225"/>
      <c r="AT207" s="226" t="s">
        <v>165</v>
      </c>
      <c r="AU207" s="226" t="s">
        <v>81</v>
      </c>
      <c r="AV207" s="12" t="s">
        <v>24</v>
      </c>
      <c r="AW207" s="12" t="s">
        <v>37</v>
      </c>
      <c r="AX207" s="12" t="s">
        <v>74</v>
      </c>
      <c r="AY207" s="226" t="s">
        <v>154</v>
      </c>
    </row>
    <row r="208" spans="2:65" s="13" customFormat="1" ht="12">
      <c r="B208" s="227"/>
      <c r="C208" s="228"/>
      <c r="D208" s="229" t="s">
        <v>165</v>
      </c>
      <c r="E208" s="230" t="s">
        <v>22</v>
      </c>
      <c r="F208" s="231" t="s">
        <v>264</v>
      </c>
      <c r="G208" s="228"/>
      <c r="H208" s="232">
        <v>7.8959999999999999</v>
      </c>
      <c r="I208" s="233"/>
      <c r="J208" s="228"/>
      <c r="K208" s="228"/>
      <c r="L208" s="234"/>
      <c r="M208" s="235"/>
      <c r="N208" s="236"/>
      <c r="O208" s="236"/>
      <c r="P208" s="236"/>
      <c r="Q208" s="236"/>
      <c r="R208" s="236"/>
      <c r="S208" s="236"/>
      <c r="T208" s="237"/>
      <c r="AT208" s="238" t="s">
        <v>165</v>
      </c>
      <c r="AU208" s="238" t="s">
        <v>81</v>
      </c>
      <c r="AV208" s="13" t="s">
        <v>81</v>
      </c>
      <c r="AW208" s="13" t="s">
        <v>37</v>
      </c>
      <c r="AX208" s="13" t="s">
        <v>24</v>
      </c>
      <c r="AY208" s="238" t="s">
        <v>154</v>
      </c>
    </row>
    <row r="209" spans="2:65" s="1" customFormat="1" ht="22.5" customHeight="1">
      <c r="B209" s="42"/>
      <c r="C209" s="201" t="s">
        <v>265</v>
      </c>
      <c r="D209" s="201" t="s">
        <v>156</v>
      </c>
      <c r="E209" s="202" t="s">
        <v>266</v>
      </c>
      <c r="F209" s="203" t="s">
        <v>267</v>
      </c>
      <c r="G209" s="204" t="s">
        <v>268</v>
      </c>
      <c r="H209" s="205">
        <v>2</v>
      </c>
      <c r="I209" s="206"/>
      <c r="J209" s="207">
        <f>ROUND(I209*H209,2)</f>
        <v>0</v>
      </c>
      <c r="K209" s="203" t="s">
        <v>22</v>
      </c>
      <c r="L209" s="62"/>
      <c r="M209" s="208" t="s">
        <v>22</v>
      </c>
      <c r="N209" s="209" t="s">
        <v>45</v>
      </c>
      <c r="O209" s="43"/>
      <c r="P209" s="210">
        <f>O209*H209</f>
        <v>0</v>
      </c>
      <c r="Q209" s="210">
        <v>2.6839999999999999E-2</v>
      </c>
      <c r="R209" s="210">
        <f>Q209*H209</f>
        <v>5.3679999999999999E-2</v>
      </c>
      <c r="S209" s="210">
        <v>0</v>
      </c>
      <c r="T209" s="211">
        <f>S209*H209</f>
        <v>0</v>
      </c>
      <c r="AR209" s="25" t="s">
        <v>161</v>
      </c>
      <c r="AT209" s="25" t="s">
        <v>156</v>
      </c>
      <c r="AU209" s="25" t="s">
        <v>81</v>
      </c>
      <c r="AY209" s="25" t="s">
        <v>154</v>
      </c>
      <c r="BE209" s="212">
        <f>IF(N209="základní",J209,0)</f>
        <v>0</v>
      </c>
      <c r="BF209" s="212">
        <f>IF(N209="snížená",J209,0)</f>
        <v>0</v>
      </c>
      <c r="BG209" s="212">
        <f>IF(N209="zákl. přenesená",J209,0)</f>
        <v>0</v>
      </c>
      <c r="BH209" s="212">
        <f>IF(N209="sníž. přenesená",J209,0)</f>
        <v>0</v>
      </c>
      <c r="BI209" s="212">
        <f>IF(N209="nulová",J209,0)</f>
        <v>0</v>
      </c>
      <c r="BJ209" s="25" t="s">
        <v>24</v>
      </c>
      <c r="BK209" s="212">
        <f>ROUND(I209*H209,2)</f>
        <v>0</v>
      </c>
      <c r="BL209" s="25" t="s">
        <v>161</v>
      </c>
      <c r="BM209" s="25" t="s">
        <v>269</v>
      </c>
    </row>
    <row r="210" spans="2:65" s="12" customFormat="1" ht="12">
      <c r="B210" s="216"/>
      <c r="C210" s="217"/>
      <c r="D210" s="213" t="s">
        <v>165</v>
      </c>
      <c r="E210" s="218" t="s">
        <v>22</v>
      </c>
      <c r="F210" s="219" t="s">
        <v>270</v>
      </c>
      <c r="G210" s="217"/>
      <c r="H210" s="220" t="s">
        <v>22</v>
      </c>
      <c r="I210" s="221"/>
      <c r="J210" s="217"/>
      <c r="K210" s="217"/>
      <c r="L210" s="222"/>
      <c r="M210" s="223"/>
      <c r="N210" s="224"/>
      <c r="O210" s="224"/>
      <c r="P210" s="224"/>
      <c r="Q210" s="224"/>
      <c r="R210" s="224"/>
      <c r="S210" s="224"/>
      <c r="T210" s="225"/>
      <c r="AT210" s="226" t="s">
        <v>165</v>
      </c>
      <c r="AU210" s="226" t="s">
        <v>81</v>
      </c>
      <c r="AV210" s="12" t="s">
        <v>24</v>
      </c>
      <c r="AW210" s="12" t="s">
        <v>37</v>
      </c>
      <c r="AX210" s="12" t="s">
        <v>74</v>
      </c>
      <c r="AY210" s="226" t="s">
        <v>154</v>
      </c>
    </row>
    <row r="211" spans="2:65" s="12" customFormat="1" ht="12">
      <c r="B211" s="216"/>
      <c r="C211" s="217"/>
      <c r="D211" s="213" t="s">
        <v>165</v>
      </c>
      <c r="E211" s="218" t="s">
        <v>22</v>
      </c>
      <c r="F211" s="219" t="s">
        <v>271</v>
      </c>
      <c r="G211" s="217"/>
      <c r="H211" s="220" t="s">
        <v>22</v>
      </c>
      <c r="I211" s="221"/>
      <c r="J211" s="217"/>
      <c r="K211" s="217"/>
      <c r="L211" s="222"/>
      <c r="M211" s="223"/>
      <c r="N211" s="224"/>
      <c r="O211" s="224"/>
      <c r="P211" s="224"/>
      <c r="Q211" s="224"/>
      <c r="R211" s="224"/>
      <c r="S211" s="224"/>
      <c r="T211" s="225"/>
      <c r="AT211" s="226" t="s">
        <v>165</v>
      </c>
      <c r="AU211" s="226" t="s">
        <v>81</v>
      </c>
      <c r="AV211" s="12" t="s">
        <v>24</v>
      </c>
      <c r="AW211" s="12" t="s">
        <v>37</v>
      </c>
      <c r="AX211" s="12" t="s">
        <v>74</v>
      </c>
      <c r="AY211" s="226" t="s">
        <v>154</v>
      </c>
    </row>
    <row r="212" spans="2:65" s="12" customFormat="1" ht="12">
      <c r="B212" s="216"/>
      <c r="C212" s="217"/>
      <c r="D212" s="213" t="s">
        <v>165</v>
      </c>
      <c r="E212" s="218" t="s">
        <v>22</v>
      </c>
      <c r="F212" s="219" t="s">
        <v>272</v>
      </c>
      <c r="G212" s="217"/>
      <c r="H212" s="220" t="s">
        <v>22</v>
      </c>
      <c r="I212" s="221"/>
      <c r="J212" s="217"/>
      <c r="K212" s="217"/>
      <c r="L212" s="222"/>
      <c r="M212" s="223"/>
      <c r="N212" s="224"/>
      <c r="O212" s="224"/>
      <c r="P212" s="224"/>
      <c r="Q212" s="224"/>
      <c r="R212" s="224"/>
      <c r="S212" s="224"/>
      <c r="T212" s="225"/>
      <c r="AT212" s="226" t="s">
        <v>165</v>
      </c>
      <c r="AU212" s="226" t="s">
        <v>81</v>
      </c>
      <c r="AV212" s="12" t="s">
        <v>24</v>
      </c>
      <c r="AW212" s="12" t="s">
        <v>37</v>
      </c>
      <c r="AX212" s="12" t="s">
        <v>74</v>
      </c>
      <c r="AY212" s="226" t="s">
        <v>154</v>
      </c>
    </row>
    <row r="213" spans="2:65" s="12" customFormat="1" ht="12">
      <c r="B213" s="216"/>
      <c r="C213" s="217"/>
      <c r="D213" s="213" t="s">
        <v>165</v>
      </c>
      <c r="E213" s="218" t="s">
        <v>22</v>
      </c>
      <c r="F213" s="219" t="s">
        <v>273</v>
      </c>
      <c r="G213" s="217"/>
      <c r="H213" s="220" t="s">
        <v>22</v>
      </c>
      <c r="I213" s="221"/>
      <c r="J213" s="217"/>
      <c r="K213" s="217"/>
      <c r="L213" s="222"/>
      <c r="M213" s="223"/>
      <c r="N213" s="224"/>
      <c r="O213" s="224"/>
      <c r="P213" s="224"/>
      <c r="Q213" s="224"/>
      <c r="R213" s="224"/>
      <c r="S213" s="224"/>
      <c r="T213" s="225"/>
      <c r="AT213" s="226" t="s">
        <v>165</v>
      </c>
      <c r="AU213" s="226" t="s">
        <v>81</v>
      </c>
      <c r="AV213" s="12" t="s">
        <v>24</v>
      </c>
      <c r="AW213" s="12" t="s">
        <v>37</v>
      </c>
      <c r="AX213" s="12" t="s">
        <v>74</v>
      </c>
      <c r="AY213" s="226" t="s">
        <v>154</v>
      </c>
    </row>
    <row r="214" spans="2:65" s="13" customFormat="1" ht="12">
      <c r="B214" s="227"/>
      <c r="C214" s="228"/>
      <c r="D214" s="229" t="s">
        <v>165</v>
      </c>
      <c r="E214" s="230" t="s">
        <v>22</v>
      </c>
      <c r="F214" s="231" t="s">
        <v>81</v>
      </c>
      <c r="G214" s="228"/>
      <c r="H214" s="232">
        <v>2</v>
      </c>
      <c r="I214" s="233"/>
      <c r="J214" s="228"/>
      <c r="K214" s="228"/>
      <c r="L214" s="234"/>
      <c r="M214" s="235"/>
      <c r="N214" s="236"/>
      <c r="O214" s="236"/>
      <c r="P214" s="236"/>
      <c r="Q214" s="236"/>
      <c r="R214" s="236"/>
      <c r="S214" s="236"/>
      <c r="T214" s="237"/>
      <c r="AT214" s="238" t="s">
        <v>165</v>
      </c>
      <c r="AU214" s="238" t="s">
        <v>81</v>
      </c>
      <c r="AV214" s="13" t="s">
        <v>81</v>
      </c>
      <c r="AW214" s="13" t="s">
        <v>37</v>
      </c>
      <c r="AX214" s="13" t="s">
        <v>24</v>
      </c>
      <c r="AY214" s="238" t="s">
        <v>154</v>
      </c>
    </row>
    <row r="215" spans="2:65" s="1" customFormat="1" ht="31.5" customHeight="1">
      <c r="B215" s="42"/>
      <c r="C215" s="201" t="s">
        <v>10</v>
      </c>
      <c r="D215" s="201" t="s">
        <v>156</v>
      </c>
      <c r="E215" s="202" t="s">
        <v>274</v>
      </c>
      <c r="F215" s="203" t="s">
        <v>275</v>
      </c>
      <c r="G215" s="204" t="s">
        <v>212</v>
      </c>
      <c r="H215" s="205">
        <v>0.496</v>
      </c>
      <c r="I215" s="206"/>
      <c r="J215" s="207">
        <f>ROUND(I215*H215,2)</f>
        <v>0</v>
      </c>
      <c r="K215" s="203" t="s">
        <v>160</v>
      </c>
      <c r="L215" s="62"/>
      <c r="M215" s="208" t="s">
        <v>22</v>
      </c>
      <c r="N215" s="209" t="s">
        <v>45</v>
      </c>
      <c r="O215" s="43"/>
      <c r="P215" s="210">
        <f>O215*H215</f>
        <v>0</v>
      </c>
      <c r="Q215" s="210">
        <v>1.0900000000000001</v>
      </c>
      <c r="R215" s="210">
        <f>Q215*H215</f>
        <v>0.54064000000000001</v>
      </c>
      <c r="S215" s="210">
        <v>0</v>
      </c>
      <c r="T215" s="211">
        <f>S215*H215</f>
        <v>0</v>
      </c>
      <c r="AR215" s="25" t="s">
        <v>161</v>
      </c>
      <c r="AT215" s="25" t="s">
        <v>156</v>
      </c>
      <c r="AU215" s="25" t="s">
        <v>81</v>
      </c>
      <c r="AY215" s="25" t="s">
        <v>154</v>
      </c>
      <c r="BE215" s="212">
        <f>IF(N215="základní",J215,0)</f>
        <v>0</v>
      </c>
      <c r="BF215" s="212">
        <f>IF(N215="snížená",J215,0)</f>
        <v>0</v>
      </c>
      <c r="BG215" s="212">
        <f>IF(N215="zákl. přenesená",J215,0)</f>
        <v>0</v>
      </c>
      <c r="BH215" s="212">
        <f>IF(N215="sníž. přenesená",J215,0)</f>
        <v>0</v>
      </c>
      <c r="BI215" s="212">
        <f>IF(N215="nulová",J215,0)</f>
        <v>0</v>
      </c>
      <c r="BJ215" s="25" t="s">
        <v>24</v>
      </c>
      <c r="BK215" s="212">
        <f>ROUND(I215*H215,2)</f>
        <v>0</v>
      </c>
      <c r="BL215" s="25" t="s">
        <v>161</v>
      </c>
      <c r="BM215" s="25" t="s">
        <v>276</v>
      </c>
    </row>
    <row r="216" spans="2:65" s="1" customFormat="1" ht="36">
      <c r="B216" s="42"/>
      <c r="C216" s="64"/>
      <c r="D216" s="213" t="s">
        <v>163</v>
      </c>
      <c r="E216" s="64"/>
      <c r="F216" s="214" t="s">
        <v>277</v>
      </c>
      <c r="G216" s="64"/>
      <c r="H216" s="64"/>
      <c r="I216" s="169"/>
      <c r="J216" s="64"/>
      <c r="K216" s="64"/>
      <c r="L216" s="62"/>
      <c r="M216" s="215"/>
      <c r="N216" s="43"/>
      <c r="O216" s="43"/>
      <c r="P216" s="43"/>
      <c r="Q216" s="43"/>
      <c r="R216" s="43"/>
      <c r="S216" s="43"/>
      <c r="T216" s="79"/>
      <c r="AT216" s="25" t="s">
        <v>163</v>
      </c>
      <c r="AU216" s="25" t="s">
        <v>81</v>
      </c>
    </row>
    <row r="217" spans="2:65" s="12" customFormat="1" ht="12">
      <c r="B217" s="216"/>
      <c r="C217" s="217"/>
      <c r="D217" s="213" t="s">
        <v>165</v>
      </c>
      <c r="E217" s="218" t="s">
        <v>22</v>
      </c>
      <c r="F217" s="219" t="s">
        <v>270</v>
      </c>
      <c r="G217" s="217"/>
      <c r="H217" s="220" t="s">
        <v>22</v>
      </c>
      <c r="I217" s="221"/>
      <c r="J217" s="217"/>
      <c r="K217" s="217"/>
      <c r="L217" s="222"/>
      <c r="M217" s="223"/>
      <c r="N217" s="224"/>
      <c r="O217" s="224"/>
      <c r="P217" s="224"/>
      <c r="Q217" s="224"/>
      <c r="R217" s="224"/>
      <c r="S217" s="224"/>
      <c r="T217" s="225"/>
      <c r="AT217" s="226" t="s">
        <v>165</v>
      </c>
      <c r="AU217" s="226" t="s">
        <v>81</v>
      </c>
      <c r="AV217" s="12" t="s">
        <v>24</v>
      </c>
      <c r="AW217" s="12" t="s">
        <v>37</v>
      </c>
      <c r="AX217" s="12" t="s">
        <v>74</v>
      </c>
      <c r="AY217" s="226" t="s">
        <v>154</v>
      </c>
    </row>
    <row r="218" spans="2:65" s="12" customFormat="1" ht="12">
      <c r="B218" s="216"/>
      <c r="C218" s="217"/>
      <c r="D218" s="213" t="s">
        <v>165</v>
      </c>
      <c r="E218" s="218" t="s">
        <v>22</v>
      </c>
      <c r="F218" s="219" t="s">
        <v>271</v>
      </c>
      <c r="G218" s="217"/>
      <c r="H218" s="220" t="s">
        <v>22</v>
      </c>
      <c r="I218" s="221"/>
      <c r="J218" s="217"/>
      <c r="K218" s="217"/>
      <c r="L218" s="222"/>
      <c r="M218" s="223"/>
      <c r="N218" s="224"/>
      <c r="O218" s="224"/>
      <c r="P218" s="224"/>
      <c r="Q218" s="224"/>
      <c r="R218" s="224"/>
      <c r="S218" s="224"/>
      <c r="T218" s="225"/>
      <c r="AT218" s="226" t="s">
        <v>165</v>
      </c>
      <c r="AU218" s="226" t="s">
        <v>81</v>
      </c>
      <c r="AV218" s="12" t="s">
        <v>24</v>
      </c>
      <c r="AW218" s="12" t="s">
        <v>37</v>
      </c>
      <c r="AX218" s="12" t="s">
        <v>74</v>
      </c>
      <c r="AY218" s="226" t="s">
        <v>154</v>
      </c>
    </row>
    <row r="219" spans="2:65" s="12" customFormat="1" ht="12">
      <c r="B219" s="216"/>
      <c r="C219" s="217"/>
      <c r="D219" s="213" t="s">
        <v>165</v>
      </c>
      <c r="E219" s="218" t="s">
        <v>22</v>
      </c>
      <c r="F219" s="219" t="s">
        <v>272</v>
      </c>
      <c r="G219" s="217"/>
      <c r="H219" s="220" t="s">
        <v>22</v>
      </c>
      <c r="I219" s="221"/>
      <c r="J219" s="217"/>
      <c r="K219" s="217"/>
      <c r="L219" s="222"/>
      <c r="M219" s="223"/>
      <c r="N219" s="224"/>
      <c r="O219" s="224"/>
      <c r="P219" s="224"/>
      <c r="Q219" s="224"/>
      <c r="R219" s="224"/>
      <c r="S219" s="224"/>
      <c r="T219" s="225"/>
      <c r="AT219" s="226" t="s">
        <v>165</v>
      </c>
      <c r="AU219" s="226" t="s">
        <v>81</v>
      </c>
      <c r="AV219" s="12" t="s">
        <v>24</v>
      </c>
      <c r="AW219" s="12" t="s">
        <v>37</v>
      </c>
      <c r="AX219" s="12" t="s">
        <v>74</v>
      </c>
      <c r="AY219" s="226" t="s">
        <v>154</v>
      </c>
    </row>
    <row r="220" spans="2:65" s="12" customFormat="1" ht="12">
      <c r="B220" s="216"/>
      <c r="C220" s="217"/>
      <c r="D220" s="213" t="s">
        <v>165</v>
      </c>
      <c r="E220" s="218" t="s">
        <v>22</v>
      </c>
      <c r="F220" s="219" t="s">
        <v>273</v>
      </c>
      <c r="G220" s="217"/>
      <c r="H220" s="220" t="s">
        <v>22</v>
      </c>
      <c r="I220" s="221"/>
      <c r="J220" s="217"/>
      <c r="K220" s="217"/>
      <c r="L220" s="222"/>
      <c r="M220" s="223"/>
      <c r="N220" s="224"/>
      <c r="O220" s="224"/>
      <c r="P220" s="224"/>
      <c r="Q220" s="224"/>
      <c r="R220" s="224"/>
      <c r="S220" s="224"/>
      <c r="T220" s="225"/>
      <c r="AT220" s="226" t="s">
        <v>165</v>
      </c>
      <c r="AU220" s="226" t="s">
        <v>81</v>
      </c>
      <c r="AV220" s="12" t="s">
        <v>24</v>
      </c>
      <c r="AW220" s="12" t="s">
        <v>37</v>
      </c>
      <c r="AX220" s="12" t="s">
        <v>74</v>
      </c>
      <c r="AY220" s="226" t="s">
        <v>154</v>
      </c>
    </row>
    <row r="221" spans="2:65" s="13" customFormat="1" ht="12">
      <c r="B221" s="227"/>
      <c r="C221" s="228"/>
      <c r="D221" s="213" t="s">
        <v>165</v>
      </c>
      <c r="E221" s="239" t="s">
        <v>22</v>
      </c>
      <c r="F221" s="240" t="s">
        <v>278</v>
      </c>
      <c r="G221" s="228"/>
      <c r="H221" s="241">
        <v>0.47299999999999998</v>
      </c>
      <c r="I221" s="233"/>
      <c r="J221" s="228"/>
      <c r="K221" s="228"/>
      <c r="L221" s="234"/>
      <c r="M221" s="235"/>
      <c r="N221" s="236"/>
      <c r="O221" s="236"/>
      <c r="P221" s="236"/>
      <c r="Q221" s="236"/>
      <c r="R221" s="236"/>
      <c r="S221" s="236"/>
      <c r="T221" s="237"/>
      <c r="AT221" s="238" t="s">
        <v>165</v>
      </c>
      <c r="AU221" s="238" t="s">
        <v>81</v>
      </c>
      <c r="AV221" s="13" t="s">
        <v>81</v>
      </c>
      <c r="AW221" s="13" t="s">
        <v>37</v>
      </c>
      <c r="AX221" s="13" t="s">
        <v>74</v>
      </c>
      <c r="AY221" s="238" t="s">
        <v>154</v>
      </c>
    </row>
    <row r="222" spans="2:65" s="12" customFormat="1" ht="12">
      <c r="B222" s="216"/>
      <c r="C222" s="217"/>
      <c r="D222" s="213" t="s">
        <v>165</v>
      </c>
      <c r="E222" s="218" t="s">
        <v>22</v>
      </c>
      <c r="F222" s="219" t="s">
        <v>279</v>
      </c>
      <c r="G222" s="217"/>
      <c r="H222" s="220" t="s">
        <v>22</v>
      </c>
      <c r="I222" s="221"/>
      <c r="J222" s="217"/>
      <c r="K222" s="217"/>
      <c r="L222" s="222"/>
      <c r="M222" s="223"/>
      <c r="N222" s="224"/>
      <c r="O222" s="224"/>
      <c r="P222" s="224"/>
      <c r="Q222" s="224"/>
      <c r="R222" s="224"/>
      <c r="S222" s="224"/>
      <c r="T222" s="225"/>
      <c r="AT222" s="226" t="s">
        <v>165</v>
      </c>
      <c r="AU222" s="226" t="s">
        <v>81</v>
      </c>
      <c r="AV222" s="12" t="s">
        <v>24</v>
      </c>
      <c r="AW222" s="12" t="s">
        <v>37</v>
      </c>
      <c r="AX222" s="12" t="s">
        <v>74</v>
      </c>
      <c r="AY222" s="226" t="s">
        <v>154</v>
      </c>
    </row>
    <row r="223" spans="2:65" s="13" customFormat="1" ht="12">
      <c r="B223" s="227"/>
      <c r="C223" s="228"/>
      <c r="D223" s="213" t="s">
        <v>165</v>
      </c>
      <c r="E223" s="239" t="s">
        <v>22</v>
      </c>
      <c r="F223" s="240" t="s">
        <v>280</v>
      </c>
      <c r="G223" s="228"/>
      <c r="H223" s="241">
        <v>2.3E-2</v>
      </c>
      <c r="I223" s="233"/>
      <c r="J223" s="228"/>
      <c r="K223" s="228"/>
      <c r="L223" s="234"/>
      <c r="M223" s="235"/>
      <c r="N223" s="236"/>
      <c r="O223" s="236"/>
      <c r="P223" s="236"/>
      <c r="Q223" s="236"/>
      <c r="R223" s="236"/>
      <c r="S223" s="236"/>
      <c r="T223" s="237"/>
      <c r="AT223" s="238" t="s">
        <v>165</v>
      </c>
      <c r="AU223" s="238" t="s">
        <v>81</v>
      </c>
      <c r="AV223" s="13" t="s">
        <v>81</v>
      </c>
      <c r="AW223" s="13" t="s">
        <v>37</v>
      </c>
      <c r="AX223" s="13" t="s">
        <v>74</v>
      </c>
      <c r="AY223" s="238" t="s">
        <v>154</v>
      </c>
    </row>
    <row r="224" spans="2:65" s="14" customFormat="1" ht="12">
      <c r="B224" s="242"/>
      <c r="C224" s="243"/>
      <c r="D224" s="229" t="s">
        <v>165</v>
      </c>
      <c r="E224" s="244" t="s">
        <v>22</v>
      </c>
      <c r="F224" s="245" t="s">
        <v>178</v>
      </c>
      <c r="G224" s="243"/>
      <c r="H224" s="246">
        <v>0.496</v>
      </c>
      <c r="I224" s="247"/>
      <c r="J224" s="243"/>
      <c r="K224" s="243"/>
      <c r="L224" s="248"/>
      <c r="M224" s="249"/>
      <c r="N224" s="250"/>
      <c r="O224" s="250"/>
      <c r="P224" s="250"/>
      <c r="Q224" s="250"/>
      <c r="R224" s="250"/>
      <c r="S224" s="250"/>
      <c r="T224" s="251"/>
      <c r="AT224" s="252" t="s">
        <v>165</v>
      </c>
      <c r="AU224" s="252" t="s">
        <v>81</v>
      </c>
      <c r="AV224" s="14" t="s">
        <v>161</v>
      </c>
      <c r="AW224" s="14" t="s">
        <v>37</v>
      </c>
      <c r="AX224" s="14" t="s">
        <v>24</v>
      </c>
      <c r="AY224" s="252" t="s">
        <v>154</v>
      </c>
    </row>
    <row r="225" spans="2:65" s="1" customFormat="1" ht="22.5" customHeight="1">
      <c r="B225" s="42"/>
      <c r="C225" s="201" t="s">
        <v>281</v>
      </c>
      <c r="D225" s="201" t="s">
        <v>156</v>
      </c>
      <c r="E225" s="202" t="s">
        <v>282</v>
      </c>
      <c r="F225" s="203" t="s">
        <v>283</v>
      </c>
      <c r="G225" s="204" t="s">
        <v>159</v>
      </c>
      <c r="H225" s="205">
        <v>0.52200000000000002</v>
      </c>
      <c r="I225" s="206"/>
      <c r="J225" s="207">
        <f>ROUND(I225*H225,2)</f>
        <v>0</v>
      </c>
      <c r="K225" s="203" t="s">
        <v>160</v>
      </c>
      <c r="L225" s="62"/>
      <c r="M225" s="208" t="s">
        <v>22</v>
      </c>
      <c r="N225" s="209" t="s">
        <v>45</v>
      </c>
      <c r="O225" s="43"/>
      <c r="P225" s="210">
        <f>O225*H225</f>
        <v>0</v>
      </c>
      <c r="Q225" s="210">
        <v>1.94302</v>
      </c>
      <c r="R225" s="210">
        <f>Q225*H225</f>
        <v>1.01425644</v>
      </c>
      <c r="S225" s="210">
        <v>0</v>
      </c>
      <c r="T225" s="211">
        <f>S225*H225</f>
        <v>0</v>
      </c>
      <c r="AR225" s="25" t="s">
        <v>161</v>
      </c>
      <c r="AT225" s="25" t="s">
        <v>156</v>
      </c>
      <c r="AU225" s="25" t="s">
        <v>81</v>
      </c>
      <c r="AY225" s="25" t="s">
        <v>154</v>
      </c>
      <c r="BE225" s="212">
        <f>IF(N225="základní",J225,0)</f>
        <v>0</v>
      </c>
      <c r="BF225" s="212">
        <f>IF(N225="snížená",J225,0)</f>
        <v>0</v>
      </c>
      <c r="BG225" s="212">
        <f>IF(N225="zákl. přenesená",J225,0)</f>
        <v>0</v>
      </c>
      <c r="BH225" s="212">
        <f>IF(N225="sníž. přenesená",J225,0)</f>
        <v>0</v>
      </c>
      <c r="BI225" s="212">
        <f>IF(N225="nulová",J225,0)</f>
        <v>0</v>
      </c>
      <c r="BJ225" s="25" t="s">
        <v>24</v>
      </c>
      <c r="BK225" s="212">
        <f>ROUND(I225*H225,2)</f>
        <v>0</v>
      </c>
      <c r="BL225" s="25" t="s">
        <v>161</v>
      </c>
      <c r="BM225" s="25" t="s">
        <v>284</v>
      </c>
    </row>
    <row r="226" spans="2:65" s="1" customFormat="1" ht="84">
      <c r="B226" s="42"/>
      <c r="C226" s="64"/>
      <c r="D226" s="213" t="s">
        <v>163</v>
      </c>
      <c r="E226" s="64"/>
      <c r="F226" s="214" t="s">
        <v>285</v>
      </c>
      <c r="G226" s="64"/>
      <c r="H226" s="64"/>
      <c r="I226" s="169"/>
      <c r="J226" s="64"/>
      <c r="K226" s="64"/>
      <c r="L226" s="62"/>
      <c r="M226" s="215"/>
      <c r="N226" s="43"/>
      <c r="O226" s="43"/>
      <c r="P226" s="43"/>
      <c r="Q226" s="43"/>
      <c r="R226" s="43"/>
      <c r="S226" s="43"/>
      <c r="T226" s="79"/>
      <c r="AT226" s="25" t="s">
        <v>163</v>
      </c>
      <c r="AU226" s="25" t="s">
        <v>81</v>
      </c>
    </row>
    <row r="227" spans="2:65" s="12" customFormat="1" ht="12">
      <c r="B227" s="216"/>
      <c r="C227" s="217"/>
      <c r="D227" s="213" t="s">
        <v>165</v>
      </c>
      <c r="E227" s="218" t="s">
        <v>22</v>
      </c>
      <c r="F227" s="219" t="s">
        <v>273</v>
      </c>
      <c r="G227" s="217"/>
      <c r="H227" s="220" t="s">
        <v>22</v>
      </c>
      <c r="I227" s="221"/>
      <c r="J227" s="217"/>
      <c r="K227" s="217"/>
      <c r="L227" s="222"/>
      <c r="M227" s="223"/>
      <c r="N227" s="224"/>
      <c r="O227" s="224"/>
      <c r="P227" s="224"/>
      <c r="Q227" s="224"/>
      <c r="R227" s="224"/>
      <c r="S227" s="224"/>
      <c r="T227" s="225"/>
      <c r="AT227" s="226" t="s">
        <v>165</v>
      </c>
      <c r="AU227" s="226" t="s">
        <v>81</v>
      </c>
      <c r="AV227" s="12" t="s">
        <v>24</v>
      </c>
      <c r="AW227" s="12" t="s">
        <v>37</v>
      </c>
      <c r="AX227" s="12" t="s">
        <v>74</v>
      </c>
      <c r="AY227" s="226" t="s">
        <v>154</v>
      </c>
    </row>
    <row r="228" spans="2:65" s="13" customFormat="1" ht="12">
      <c r="B228" s="227"/>
      <c r="C228" s="228"/>
      <c r="D228" s="213" t="s">
        <v>165</v>
      </c>
      <c r="E228" s="239" t="s">
        <v>22</v>
      </c>
      <c r="F228" s="240" t="s">
        <v>286</v>
      </c>
      <c r="G228" s="228"/>
      <c r="H228" s="241">
        <v>0.14799999999999999</v>
      </c>
      <c r="I228" s="233"/>
      <c r="J228" s="228"/>
      <c r="K228" s="228"/>
      <c r="L228" s="234"/>
      <c r="M228" s="235"/>
      <c r="N228" s="236"/>
      <c r="O228" s="236"/>
      <c r="P228" s="236"/>
      <c r="Q228" s="236"/>
      <c r="R228" s="236"/>
      <c r="S228" s="236"/>
      <c r="T228" s="237"/>
      <c r="AT228" s="238" t="s">
        <v>165</v>
      </c>
      <c r="AU228" s="238" t="s">
        <v>81</v>
      </c>
      <c r="AV228" s="13" t="s">
        <v>81</v>
      </c>
      <c r="AW228" s="13" t="s">
        <v>37</v>
      </c>
      <c r="AX228" s="13" t="s">
        <v>74</v>
      </c>
      <c r="AY228" s="238" t="s">
        <v>154</v>
      </c>
    </row>
    <row r="229" spans="2:65" s="13" customFormat="1" ht="12">
      <c r="B229" s="227"/>
      <c r="C229" s="228"/>
      <c r="D229" s="213" t="s">
        <v>165</v>
      </c>
      <c r="E229" s="239" t="s">
        <v>22</v>
      </c>
      <c r="F229" s="240" t="s">
        <v>287</v>
      </c>
      <c r="G229" s="228"/>
      <c r="H229" s="241">
        <v>0.316</v>
      </c>
      <c r="I229" s="233"/>
      <c r="J229" s="228"/>
      <c r="K229" s="228"/>
      <c r="L229" s="234"/>
      <c r="M229" s="235"/>
      <c r="N229" s="236"/>
      <c r="O229" s="236"/>
      <c r="P229" s="236"/>
      <c r="Q229" s="236"/>
      <c r="R229" s="236"/>
      <c r="S229" s="236"/>
      <c r="T229" s="237"/>
      <c r="AT229" s="238" t="s">
        <v>165</v>
      </c>
      <c r="AU229" s="238" t="s">
        <v>81</v>
      </c>
      <c r="AV229" s="13" t="s">
        <v>81</v>
      </c>
      <c r="AW229" s="13" t="s">
        <v>37</v>
      </c>
      <c r="AX229" s="13" t="s">
        <v>74</v>
      </c>
      <c r="AY229" s="238" t="s">
        <v>154</v>
      </c>
    </row>
    <row r="230" spans="2:65" s="13" customFormat="1" ht="12">
      <c r="B230" s="227"/>
      <c r="C230" s="228"/>
      <c r="D230" s="213" t="s">
        <v>165</v>
      </c>
      <c r="E230" s="239" t="s">
        <v>22</v>
      </c>
      <c r="F230" s="240" t="s">
        <v>288</v>
      </c>
      <c r="G230" s="228"/>
      <c r="H230" s="241">
        <v>5.8000000000000003E-2</v>
      </c>
      <c r="I230" s="233"/>
      <c r="J230" s="228"/>
      <c r="K230" s="228"/>
      <c r="L230" s="234"/>
      <c r="M230" s="235"/>
      <c r="N230" s="236"/>
      <c r="O230" s="236"/>
      <c r="P230" s="236"/>
      <c r="Q230" s="236"/>
      <c r="R230" s="236"/>
      <c r="S230" s="236"/>
      <c r="T230" s="237"/>
      <c r="AT230" s="238" t="s">
        <v>165</v>
      </c>
      <c r="AU230" s="238" t="s">
        <v>81</v>
      </c>
      <c r="AV230" s="13" t="s">
        <v>81</v>
      </c>
      <c r="AW230" s="13" t="s">
        <v>37</v>
      </c>
      <c r="AX230" s="13" t="s">
        <v>74</v>
      </c>
      <c r="AY230" s="238" t="s">
        <v>154</v>
      </c>
    </row>
    <row r="231" spans="2:65" s="14" customFormat="1" ht="12">
      <c r="B231" s="242"/>
      <c r="C231" s="243"/>
      <c r="D231" s="229" t="s">
        <v>165</v>
      </c>
      <c r="E231" s="244" t="s">
        <v>22</v>
      </c>
      <c r="F231" s="245" t="s">
        <v>178</v>
      </c>
      <c r="G231" s="243"/>
      <c r="H231" s="246">
        <v>0.52200000000000002</v>
      </c>
      <c r="I231" s="247"/>
      <c r="J231" s="243"/>
      <c r="K231" s="243"/>
      <c r="L231" s="248"/>
      <c r="M231" s="249"/>
      <c r="N231" s="250"/>
      <c r="O231" s="250"/>
      <c r="P231" s="250"/>
      <c r="Q231" s="250"/>
      <c r="R231" s="250"/>
      <c r="S231" s="250"/>
      <c r="T231" s="251"/>
      <c r="AT231" s="252" t="s">
        <v>165</v>
      </c>
      <c r="AU231" s="252" t="s">
        <v>81</v>
      </c>
      <c r="AV231" s="14" t="s">
        <v>161</v>
      </c>
      <c r="AW231" s="14" t="s">
        <v>37</v>
      </c>
      <c r="AX231" s="14" t="s">
        <v>24</v>
      </c>
      <c r="AY231" s="252" t="s">
        <v>154</v>
      </c>
    </row>
    <row r="232" spans="2:65" s="1" customFormat="1" ht="31.5" customHeight="1">
      <c r="B232" s="42"/>
      <c r="C232" s="201" t="s">
        <v>289</v>
      </c>
      <c r="D232" s="201" t="s">
        <v>156</v>
      </c>
      <c r="E232" s="202" t="s">
        <v>290</v>
      </c>
      <c r="F232" s="203" t="s">
        <v>291</v>
      </c>
      <c r="G232" s="204" t="s">
        <v>159</v>
      </c>
      <c r="H232" s="205">
        <v>1.7749999999999999</v>
      </c>
      <c r="I232" s="206"/>
      <c r="J232" s="207">
        <f>ROUND(I232*H232,2)</f>
        <v>0</v>
      </c>
      <c r="K232" s="203" t="s">
        <v>160</v>
      </c>
      <c r="L232" s="62"/>
      <c r="M232" s="208" t="s">
        <v>22</v>
      </c>
      <c r="N232" s="209" t="s">
        <v>45</v>
      </c>
      <c r="O232" s="43"/>
      <c r="P232" s="210">
        <f>O232*H232</f>
        <v>0</v>
      </c>
      <c r="Q232" s="210">
        <v>1.8774999999999999</v>
      </c>
      <c r="R232" s="210">
        <f>Q232*H232</f>
        <v>3.3325624999999999</v>
      </c>
      <c r="S232" s="210">
        <v>0</v>
      </c>
      <c r="T232" s="211">
        <f>S232*H232</f>
        <v>0</v>
      </c>
      <c r="AR232" s="25" t="s">
        <v>161</v>
      </c>
      <c r="AT232" s="25" t="s">
        <v>156</v>
      </c>
      <c r="AU232" s="25" t="s">
        <v>81</v>
      </c>
      <c r="AY232" s="25" t="s">
        <v>154</v>
      </c>
      <c r="BE232" s="212">
        <f>IF(N232="základní",J232,0)</f>
        <v>0</v>
      </c>
      <c r="BF232" s="212">
        <f>IF(N232="snížená",J232,0)</f>
        <v>0</v>
      </c>
      <c r="BG232" s="212">
        <f>IF(N232="zákl. přenesená",J232,0)</f>
        <v>0</v>
      </c>
      <c r="BH232" s="212">
        <f>IF(N232="sníž. přenesená",J232,0)</f>
        <v>0</v>
      </c>
      <c r="BI232" s="212">
        <f>IF(N232="nulová",J232,0)</f>
        <v>0</v>
      </c>
      <c r="BJ232" s="25" t="s">
        <v>24</v>
      </c>
      <c r="BK232" s="212">
        <f>ROUND(I232*H232,2)</f>
        <v>0</v>
      </c>
      <c r="BL232" s="25" t="s">
        <v>161</v>
      </c>
      <c r="BM232" s="25" t="s">
        <v>292</v>
      </c>
    </row>
    <row r="233" spans="2:65" s="12" customFormat="1" ht="12">
      <c r="B233" s="216"/>
      <c r="C233" s="217"/>
      <c r="D233" s="213" t="s">
        <v>165</v>
      </c>
      <c r="E233" s="218" t="s">
        <v>22</v>
      </c>
      <c r="F233" s="219" t="s">
        <v>273</v>
      </c>
      <c r="G233" s="217"/>
      <c r="H233" s="220" t="s">
        <v>22</v>
      </c>
      <c r="I233" s="221"/>
      <c r="J233" s="217"/>
      <c r="K233" s="217"/>
      <c r="L233" s="222"/>
      <c r="M233" s="223"/>
      <c r="N233" s="224"/>
      <c r="O233" s="224"/>
      <c r="P233" s="224"/>
      <c r="Q233" s="224"/>
      <c r="R233" s="224"/>
      <c r="S233" s="224"/>
      <c r="T233" s="225"/>
      <c r="AT233" s="226" t="s">
        <v>165</v>
      </c>
      <c r="AU233" s="226" t="s">
        <v>81</v>
      </c>
      <c r="AV233" s="12" t="s">
        <v>24</v>
      </c>
      <c r="AW233" s="12" t="s">
        <v>37</v>
      </c>
      <c r="AX233" s="12" t="s">
        <v>74</v>
      </c>
      <c r="AY233" s="226" t="s">
        <v>154</v>
      </c>
    </row>
    <row r="234" spans="2:65" s="13" customFormat="1" ht="12">
      <c r="B234" s="227"/>
      <c r="C234" s="228"/>
      <c r="D234" s="213" t="s">
        <v>165</v>
      </c>
      <c r="E234" s="239" t="s">
        <v>22</v>
      </c>
      <c r="F234" s="240" t="s">
        <v>293</v>
      </c>
      <c r="G234" s="228"/>
      <c r="H234" s="241">
        <v>1.7749999999999999</v>
      </c>
      <c r="I234" s="233"/>
      <c r="J234" s="228"/>
      <c r="K234" s="228"/>
      <c r="L234" s="234"/>
      <c r="M234" s="235"/>
      <c r="N234" s="236"/>
      <c r="O234" s="236"/>
      <c r="P234" s="236"/>
      <c r="Q234" s="236"/>
      <c r="R234" s="236"/>
      <c r="S234" s="236"/>
      <c r="T234" s="237"/>
      <c r="AT234" s="238" t="s">
        <v>165</v>
      </c>
      <c r="AU234" s="238" t="s">
        <v>81</v>
      </c>
      <c r="AV234" s="13" t="s">
        <v>81</v>
      </c>
      <c r="AW234" s="13" t="s">
        <v>37</v>
      </c>
      <c r="AX234" s="13" t="s">
        <v>24</v>
      </c>
      <c r="AY234" s="238" t="s">
        <v>154</v>
      </c>
    </row>
    <row r="235" spans="2:65" s="11" customFormat="1" ht="29.85" customHeight="1">
      <c r="B235" s="184"/>
      <c r="C235" s="185"/>
      <c r="D235" s="198" t="s">
        <v>73</v>
      </c>
      <c r="E235" s="199" t="s">
        <v>294</v>
      </c>
      <c r="F235" s="199" t="s">
        <v>295</v>
      </c>
      <c r="G235" s="185"/>
      <c r="H235" s="185"/>
      <c r="I235" s="188"/>
      <c r="J235" s="200">
        <f>BK235</f>
        <v>0</v>
      </c>
      <c r="K235" s="185"/>
      <c r="L235" s="190"/>
      <c r="M235" s="191"/>
      <c r="N235" s="192"/>
      <c r="O235" s="192"/>
      <c r="P235" s="193">
        <f>SUM(P236:P245)</f>
        <v>0</v>
      </c>
      <c r="Q235" s="192"/>
      <c r="R235" s="193">
        <f>SUM(R236:R245)</f>
        <v>2.28722022</v>
      </c>
      <c r="S235" s="192"/>
      <c r="T235" s="194">
        <f>SUM(T236:T245)</f>
        <v>0</v>
      </c>
      <c r="AR235" s="195" t="s">
        <v>24</v>
      </c>
      <c r="AT235" s="196" t="s">
        <v>73</v>
      </c>
      <c r="AU235" s="196" t="s">
        <v>24</v>
      </c>
      <c r="AY235" s="195" t="s">
        <v>154</v>
      </c>
      <c r="BK235" s="197">
        <f>SUM(BK236:BK245)</f>
        <v>0</v>
      </c>
    </row>
    <row r="236" spans="2:65" s="1" customFormat="1" ht="44.25" customHeight="1">
      <c r="B236" s="42"/>
      <c r="C236" s="201" t="s">
        <v>296</v>
      </c>
      <c r="D236" s="201" t="s">
        <v>156</v>
      </c>
      <c r="E236" s="202" t="s">
        <v>297</v>
      </c>
      <c r="F236" s="203" t="s">
        <v>298</v>
      </c>
      <c r="G236" s="204" t="s">
        <v>159</v>
      </c>
      <c r="H236" s="205">
        <v>1.1910000000000001</v>
      </c>
      <c r="I236" s="206"/>
      <c r="J236" s="207">
        <f>ROUND(I236*H236,2)</f>
        <v>0</v>
      </c>
      <c r="K236" s="203" t="s">
        <v>160</v>
      </c>
      <c r="L236" s="62"/>
      <c r="M236" s="208" t="s">
        <v>22</v>
      </c>
      <c r="N236" s="209" t="s">
        <v>45</v>
      </c>
      <c r="O236" s="43"/>
      <c r="P236" s="210">
        <f>O236*H236</f>
        <v>0</v>
      </c>
      <c r="Q236" s="210">
        <v>1.92042</v>
      </c>
      <c r="R236" s="210">
        <f>Q236*H236</f>
        <v>2.28722022</v>
      </c>
      <c r="S236" s="210">
        <v>0</v>
      </c>
      <c r="T236" s="211">
        <f>S236*H236</f>
        <v>0</v>
      </c>
      <c r="AR236" s="25" t="s">
        <v>161</v>
      </c>
      <c r="AT236" s="25" t="s">
        <v>156</v>
      </c>
      <c r="AU236" s="25" t="s">
        <v>81</v>
      </c>
      <c r="AY236" s="25" t="s">
        <v>154</v>
      </c>
      <c r="BE236" s="212">
        <f>IF(N236="základní",J236,0)</f>
        <v>0</v>
      </c>
      <c r="BF236" s="212">
        <f>IF(N236="snížená",J236,0)</f>
        <v>0</v>
      </c>
      <c r="BG236" s="212">
        <f>IF(N236="zákl. přenesená",J236,0)</f>
        <v>0</v>
      </c>
      <c r="BH236" s="212">
        <f>IF(N236="sníž. přenesená",J236,0)</f>
        <v>0</v>
      </c>
      <c r="BI236" s="212">
        <f>IF(N236="nulová",J236,0)</f>
        <v>0</v>
      </c>
      <c r="BJ236" s="25" t="s">
        <v>24</v>
      </c>
      <c r="BK236" s="212">
        <f>ROUND(I236*H236,2)</f>
        <v>0</v>
      </c>
      <c r="BL236" s="25" t="s">
        <v>161</v>
      </c>
      <c r="BM236" s="25" t="s">
        <v>299</v>
      </c>
    </row>
    <row r="237" spans="2:65" s="1" customFormat="1" ht="60">
      <c r="B237" s="42"/>
      <c r="C237" s="64"/>
      <c r="D237" s="213" t="s">
        <v>163</v>
      </c>
      <c r="E237" s="64"/>
      <c r="F237" s="214" t="s">
        <v>300</v>
      </c>
      <c r="G237" s="64"/>
      <c r="H237" s="64"/>
      <c r="I237" s="169"/>
      <c r="J237" s="64"/>
      <c r="K237" s="64"/>
      <c r="L237" s="62"/>
      <c r="M237" s="215"/>
      <c r="N237" s="43"/>
      <c r="O237" s="43"/>
      <c r="P237" s="43"/>
      <c r="Q237" s="43"/>
      <c r="R237" s="43"/>
      <c r="S237" s="43"/>
      <c r="T237" s="79"/>
      <c r="AT237" s="25" t="s">
        <v>163</v>
      </c>
      <c r="AU237" s="25" t="s">
        <v>81</v>
      </c>
    </row>
    <row r="238" spans="2:65" s="12" customFormat="1" ht="12">
      <c r="B238" s="216"/>
      <c r="C238" s="217"/>
      <c r="D238" s="213" t="s">
        <v>165</v>
      </c>
      <c r="E238" s="218" t="s">
        <v>22</v>
      </c>
      <c r="F238" s="219" t="s">
        <v>273</v>
      </c>
      <c r="G238" s="217"/>
      <c r="H238" s="220" t="s">
        <v>22</v>
      </c>
      <c r="I238" s="221"/>
      <c r="J238" s="217"/>
      <c r="K238" s="217"/>
      <c r="L238" s="222"/>
      <c r="M238" s="223"/>
      <c r="N238" s="224"/>
      <c r="O238" s="224"/>
      <c r="P238" s="224"/>
      <c r="Q238" s="224"/>
      <c r="R238" s="224"/>
      <c r="S238" s="224"/>
      <c r="T238" s="225"/>
      <c r="AT238" s="226" t="s">
        <v>165</v>
      </c>
      <c r="AU238" s="226" t="s">
        <v>81</v>
      </c>
      <c r="AV238" s="12" t="s">
        <v>24</v>
      </c>
      <c r="AW238" s="12" t="s">
        <v>37</v>
      </c>
      <c r="AX238" s="12" t="s">
        <v>74</v>
      </c>
      <c r="AY238" s="226" t="s">
        <v>154</v>
      </c>
    </row>
    <row r="239" spans="2:65" s="12" customFormat="1" ht="12">
      <c r="B239" s="216"/>
      <c r="C239" s="217"/>
      <c r="D239" s="213" t="s">
        <v>165</v>
      </c>
      <c r="E239" s="218" t="s">
        <v>22</v>
      </c>
      <c r="F239" s="219" t="s">
        <v>301</v>
      </c>
      <c r="G239" s="217"/>
      <c r="H239" s="220" t="s">
        <v>22</v>
      </c>
      <c r="I239" s="221"/>
      <c r="J239" s="217"/>
      <c r="K239" s="217"/>
      <c r="L239" s="222"/>
      <c r="M239" s="223"/>
      <c r="N239" s="224"/>
      <c r="O239" s="224"/>
      <c r="P239" s="224"/>
      <c r="Q239" s="224"/>
      <c r="R239" s="224"/>
      <c r="S239" s="224"/>
      <c r="T239" s="225"/>
      <c r="AT239" s="226" t="s">
        <v>165</v>
      </c>
      <c r="AU239" s="226" t="s">
        <v>81</v>
      </c>
      <c r="AV239" s="12" t="s">
        <v>24</v>
      </c>
      <c r="AW239" s="12" t="s">
        <v>37</v>
      </c>
      <c r="AX239" s="12" t="s">
        <v>74</v>
      </c>
      <c r="AY239" s="226" t="s">
        <v>154</v>
      </c>
    </row>
    <row r="240" spans="2:65" s="13" customFormat="1" ht="12">
      <c r="B240" s="227"/>
      <c r="C240" s="228"/>
      <c r="D240" s="213" t="s">
        <v>165</v>
      </c>
      <c r="E240" s="239" t="s">
        <v>22</v>
      </c>
      <c r="F240" s="240" t="s">
        <v>302</v>
      </c>
      <c r="G240" s="228"/>
      <c r="H240" s="241">
        <v>0.3</v>
      </c>
      <c r="I240" s="233"/>
      <c r="J240" s="228"/>
      <c r="K240" s="228"/>
      <c r="L240" s="234"/>
      <c r="M240" s="235"/>
      <c r="N240" s="236"/>
      <c r="O240" s="236"/>
      <c r="P240" s="236"/>
      <c r="Q240" s="236"/>
      <c r="R240" s="236"/>
      <c r="S240" s="236"/>
      <c r="T240" s="237"/>
      <c r="AT240" s="238" t="s">
        <v>165</v>
      </c>
      <c r="AU240" s="238" t="s">
        <v>81</v>
      </c>
      <c r="AV240" s="13" t="s">
        <v>81</v>
      </c>
      <c r="AW240" s="13" t="s">
        <v>37</v>
      </c>
      <c r="AX240" s="13" t="s">
        <v>74</v>
      </c>
      <c r="AY240" s="238" t="s">
        <v>154</v>
      </c>
    </row>
    <row r="241" spans="2:65" s="12" customFormat="1" ht="12">
      <c r="B241" s="216"/>
      <c r="C241" s="217"/>
      <c r="D241" s="213" t="s">
        <v>165</v>
      </c>
      <c r="E241" s="218" t="s">
        <v>22</v>
      </c>
      <c r="F241" s="219" t="s">
        <v>303</v>
      </c>
      <c r="G241" s="217"/>
      <c r="H241" s="220" t="s">
        <v>22</v>
      </c>
      <c r="I241" s="221"/>
      <c r="J241" s="217"/>
      <c r="K241" s="217"/>
      <c r="L241" s="222"/>
      <c r="M241" s="223"/>
      <c r="N241" s="224"/>
      <c r="O241" s="224"/>
      <c r="P241" s="224"/>
      <c r="Q241" s="224"/>
      <c r="R241" s="224"/>
      <c r="S241" s="224"/>
      <c r="T241" s="225"/>
      <c r="AT241" s="226" t="s">
        <v>165</v>
      </c>
      <c r="AU241" s="226" t="s">
        <v>81</v>
      </c>
      <c r="AV241" s="12" t="s">
        <v>24</v>
      </c>
      <c r="AW241" s="12" t="s">
        <v>37</v>
      </c>
      <c r="AX241" s="12" t="s">
        <v>74</v>
      </c>
      <c r="AY241" s="226" t="s">
        <v>154</v>
      </c>
    </row>
    <row r="242" spans="2:65" s="13" customFormat="1" ht="12">
      <c r="B242" s="227"/>
      <c r="C242" s="228"/>
      <c r="D242" s="213" t="s">
        <v>165</v>
      </c>
      <c r="E242" s="239" t="s">
        <v>22</v>
      </c>
      <c r="F242" s="240" t="s">
        <v>304</v>
      </c>
      <c r="G242" s="228"/>
      <c r="H242" s="241">
        <v>0.54900000000000004</v>
      </c>
      <c r="I242" s="233"/>
      <c r="J242" s="228"/>
      <c r="K242" s="228"/>
      <c r="L242" s="234"/>
      <c r="M242" s="235"/>
      <c r="N242" s="236"/>
      <c r="O242" s="236"/>
      <c r="P242" s="236"/>
      <c r="Q242" s="236"/>
      <c r="R242" s="236"/>
      <c r="S242" s="236"/>
      <c r="T242" s="237"/>
      <c r="AT242" s="238" t="s">
        <v>165</v>
      </c>
      <c r="AU242" s="238" t="s">
        <v>81</v>
      </c>
      <c r="AV242" s="13" t="s">
        <v>81</v>
      </c>
      <c r="AW242" s="13" t="s">
        <v>37</v>
      </c>
      <c r="AX242" s="13" t="s">
        <v>74</v>
      </c>
      <c r="AY242" s="238" t="s">
        <v>154</v>
      </c>
    </row>
    <row r="243" spans="2:65" s="12" customFormat="1" ht="12">
      <c r="B243" s="216"/>
      <c r="C243" s="217"/>
      <c r="D243" s="213" t="s">
        <v>165</v>
      </c>
      <c r="E243" s="218" t="s">
        <v>22</v>
      </c>
      <c r="F243" s="219" t="s">
        <v>305</v>
      </c>
      <c r="G243" s="217"/>
      <c r="H243" s="220" t="s">
        <v>22</v>
      </c>
      <c r="I243" s="221"/>
      <c r="J243" s="217"/>
      <c r="K243" s="217"/>
      <c r="L243" s="222"/>
      <c r="M243" s="223"/>
      <c r="N243" s="224"/>
      <c r="O243" s="224"/>
      <c r="P243" s="224"/>
      <c r="Q243" s="224"/>
      <c r="R243" s="224"/>
      <c r="S243" s="224"/>
      <c r="T243" s="225"/>
      <c r="AT243" s="226" t="s">
        <v>165</v>
      </c>
      <c r="AU243" s="226" t="s">
        <v>81</v>
      </c>
      <c r="AV243" s="12" t="s">
        <v>24</v>
      </c>
      <c r="AW243" s="12" t="s">
        <v>37</v>
      </c>
      <c r="AX243" s="12" t="s">
        <v>74</v>
      </c>
      <c r="AY243" s="226" t="s">
        <v>154</v>
      </c>
    </row>
    <row r="244" spans="2:65" s="13" customFormat="1" ht="12">
      <c r="B244" s="227"/>
      <c r="C244" s="228"/>
      <c r="D244" s="213" t="s">
        <v>165</v>
      </c>
      <c r="E244" s="239" t="s">
        <v>22</v>
      </c>
      <c r="F244" s="240" t="s">
        <v>306</v>
      </c>
      <c r="G244" s="228"/>
      <c r="H244" s="241">
        <v>0.34200000000000003</v>
      </c>
      <c r="I244" s="233"/>
      <c r="J244" s="228"/>
      <c r="K244" s="228"/>
      <c r="L244" s="234"/>
      <c r="M244" s="235"/>
      <c r="N244" s="236"/>
      <c r="O244" s="236"/>
      <c r="P244" s="236"/>
      <c r="Q244" s="236"/>
      <c r="R244" s="236"/>
      <c r="S244" s="236"/>
      <c r="T244" s="237"/>
      <c r="AT244" s="238" t="s">
        <v>165</v>
      </c>
      <c r="AU244" s="238" t="s">
        <v>81</v>
      </c>
      <c r="AV244" s="13" t="s">
        <v>81</v>
      </c>
      <c r="AW244" s="13" t="s">
        <v>37</v>
      </c>
      <c r="AX244" s="13" t="s">
        <v>74</v>
      </c>
      <c r="AY244" s="238" t="s">
        <v>154</v>
      </c>
    </row>
    <row r="245" spans="2:65" s="14" customFormat="1" ht="12">
      <c r="B245" s="242"/>
      <c r="C245" s="243"/>
      <c r="D245" s="213" t="s">
        <v>165</v>
      </c>
      <c r="E245" s="264" t="s">
        <v>22</v>
      </c>
      <c r="F245" s="265" t="s">
        <v>178</v>
      </c>
      <c r="G245" s="243"/>
      <c r="H245" s="266">
        <v>1.1910000000000001</v>
      </c>
      <c r="I245" s="247"/>
      <c r="J245" s="243"/>
      <c r="K245" s="243"/>
      <c r="L245" s="248"/>
      <c r="M245" s="249"/>
      <c r="N245" s="250"/>
      <c r="O245" s="250"/>
      <c r="P245" s="250"/>
      <c r="Q245" s="250"/>
      <c r="R245" s="250"/>
      <c r="S245" s="250"/>
      <c r="T245" s="251"/>
      <c r="AT245" s="252" t="s">
        <v>165</v>
      </c>
      <c r="AU245" s="252" t="s">
        <v>81</v>
      </c>
      <c r="AV245" s="14" t="s">
        <v>161</v>
      </c>
      <c r="AW245" s="14" t="s">
        <v>37</v>
      </c>
      <c r="AX245" s="14" t="s">
        <v>24</v>
      </c>
      <c r="AY245" s="252" t="s">
        <v>154</v>
      </c>
    </row>
    <row r="246" spans="2:65" s="11" customFormat="1" ht="29.85" customHeight="1">
      <c r="B246" s="184"/>
      <c r="C246" s="185"/>
      <c r="D246" s="198" t="s">
        <v>73</v>
      </c>
      <c r="E246" s="199" t="s">
        <v>307</v>
      </c>
      <c r="F246" s="199" t="s">
        <v>308</v>
      </c>
      <c r="G246" s="185"/>
      <c r="H246" s="185"/>
      <c r="I246" s="188"/>
      <c r="J246" s="200">
        <f>BK246</f>
        <v>0</v>
      </c>
      <c r="K246" s="185"/>
      <c r="L246" s="190"/>
      <c r="M246" s="191"/>
      <c r="N246" s="192"/>
      <c r="O246" s="192"/>
      <c r="P246" s="193">
        <f>SUM(P247:P270)</f>
        <v>0</v>
      </c>
      <c r="Q246" s="192"/>
      <c r="R246" s="193">
        <f>SUM(R247:R270)</f>
        <v>2.1080384399999996</v>
      </c>
      <c r="S246" s="192"/>
      <c r="T246" s="194">
        <f>SUM(T247:T270)</f>
        <v>0</v>
      </c>
      <c r="AR246" s="195" t="s">
        <v>24</v>
      </c>
      <c r="AT246" s="196" t="s">
        <v>73</v>
      </c>
      <c r="AU246" s="196" t="s">
        <v>24</v>
      </c>
      <c r="AY246" s="195" t="s">
        <v>154</v>
      </c>
      <c r="BK246" s="197">
        <f>SUM(BK247:BK270)</f>
        <v>0</v>
      </c>
    </row>
    <row r="247" spans="2:65" s="1" customFormat="1" ht="31.5" customHeight="1">
      <c r="B247" s="42"/>
      <c r="C247" s="201" t="s">
        <v>309</v>
      </c>
      <c r="D247" s="201" t="s">
        <v>156</v>
      </c>
      <c r="E247" s="202" t="s">
        <v>310</v>
      </c>
      <c r="F247" s="203" t="s">
        <v>311</v>
      </c>
      <c r="G247" s="204" t="s">
        <v>241</v>
      </c>
      <c r="H247" s="205">
        <v>15.87</v>
      </c>
      <c r="I247" s="206"/>
      <c r="J247" s="207">
        <f>ROUND(I247*H247,2)</f>
        <v>0</v>
      </c>
      <c r="K247" s="203" t="s">
        <v>160</v>
      </c>
      <c r="L247" s="62"/>
      <c r="M247" s="208" t="s">
        <v>22</v>
      </c>
      <c r="N247" s="209" t="s">
        <v>45</v>
      </c>
      <c r="O247" s="43"/>
      <c r="P247" s="210">
        <f>O247*H247</f>
        <v>0</v>
      </c>
      <c r="Q247" s="210">
        <v>6.9819999999999993E-2</v>
      </c>
      <c r="R247" s="210">
        <f>Q247*H247</f>
        <v>1.1080433999999999</v>
      </c>
      <c r="S247" s="210">
        <v>0</v>
      </c>
      <c r="T247" s="211">
        <f>S247*H247</f>
        <v>0</v>
      </c>
      <c r="AR247" s="25" t="s">
        <v>161</v>
      </c>
      <c r="AT247" s="25" t="s">
        <v>156</v>
      </c>
      <c r="AU247" s="25" t="s">
        <v>81</v>
      </c>
      <c r="AY247" s="25" t="s">
        <v>154</v>
      </c>
      <c r="BE247" s="212">
        <f>IF(N247="základní",J247,0)</f>
        <v>0</v>
      </c>
      <c r="BF247" s="212">
        <f>IF(N247="snížená",J247,0)</f>
        <v>0</v>
      </c>
      <c r="BG247" s="212">
        <f>IF(N247="zákl. přenesená",J247,0)</f>
        <v>0</v>
      </c>
      <c r="BH247" s="212">
        <f>IF(N247="sníž. přenesená",J247,0)</f>
        <v>0</v>
      </c>
      <c r="BI247" s="212">
        <f>IF(N247="nulová",J247,0)</f>
        <v>0</v>
      </c>
      <c r="BJ247" s="25" t="s">
        <v>24</v>
      </c>
      <c r="BK247" s="212">
        <f>ROUND(I247*H247,2)</f>
        <v>0</v>
      </c>
      <c r="BL247" s="25" t="s">
        <v>161</v>
      </c>
      <c r="BM247" s="25" t="s">
        <v>312</v>
      </c>
    </row>
    <row r="248" spans="2:65" s="12" customFormat="1" ht="12">
      <c r="B248" s="216"/>
      <c r="C248" s="217"/>
      <c r="D248" s="213" t="s">
        <v>165</v>
      </c>
      <c r="E248" s="218" t="s">
        <v>22</v>
      </c>
      <c r="F248" s="219" t="s">
        <v>273</v>
      </c>
      <c r="G248" s="217"/>
      <c r="H248" s="220" t="s">
        <v>22</v>
      </c>
      <c r="I248" s="221"/>
      <c r="J248" s="217"/>
      <c r="K248" s="217"/>
      <c r="L248" s="222"/>
      <c r="M248" s="223"/>
      <c r="N248" s="224"/>
      <c r="O248" s="224"/>
      <c r="P248" s="224"/>
      <c r="Q248" s="224"/>
      <c r="R248" s="224"/>
      <c r="S248" s="224"/>
      <c r="T248" s="225"/>
      <c r="AT248" s="226" t="s">
        <v>165</v>
      </c>
      <c r="AU248" s="226" t="s">
        <v>81</v>
      </c>
      <c r="AV248" s="12" t="s">
        <v>24</v>
      </c>
      <c r="AW248" s="12" t="s">
        <v>37</v>
      </c>
      <c r="AX248" s="12" t="s">
        <v>74</v>
      </c>
      <c r="AY248" s="226" t="s">
        <v>154</v>
      </c>
    </row>
    <row r="249" spans="2:65" s="12" customFormat="1" ht="12">
      <c r="B249" s="216"/>
      <c r="C249" s="217"/>
      <c r="D249" s="213" t="s">
        <v>165</v>
      </c>
      <c r="E249" s="218" t="s">
        <v>22</v>
      </c>
      <c r="F249" s="219" t="s">
        <v>313</v>
      </c>
      <c r="G249" s="217"/>
      <c r="H249" s="220" t="s">
        <v>22</v>
      </c>
      <c r="I249" s="221"/>
      <c r="J249" s="217"/>
      <c r="K249" s="217"/>
      <c r="L249" s="222"/>
      <c r="M249" s="223"/>
      <c r="N249" s="224"/>
      <c r="O249" s="224"/>
      <c r="P249" s="224"/>
      <c r="Q249" s="224"/>
      <c r="R249" s="224"/>
      <c r="S249" s="224"/>
      <c r="T249" s="225"/>
      <c r="AT249" s="226" t="s">
        <v>165</v>
      </c>
      <c r="AU249" s="226" t="s">
        <v>81</v>
      </c>
      <c r="AV249" s="12" t="s">
        <v>24</v>
      </c>
      <c r="AW249" s="12" t="s">
        <v>37</v>
      </c>
      <c r="AX249" s="12" t="s">
        <v>74</v>
      </c>
      <c r="AY249" s="226" t="s">
        <v>154</v>
      </c>
    </row>
    <row r="250" spans="2:65" s="13" customFormat="1" ht="12">
      <c r="B250" s="227"/>
      <c r="C250" s="228"/>
      <c r="D250" s="213" t="s">
        <v>165</v>
      </c>
      <c r="E250" s="239" t="s">
        <v>22</v>
      </c>
      <c r="F250" s="240" t="s">
        <v>314</v>
      </c>
      <c r="G250" s="228"/>
      <c r="H250" s="241">
        <v>11.475</v>
      </c>
      <c r="I250" s="233"/>
      <c r="J250" s="228"/>
      <c r="K250" s="228"/>
      <c r="L250" s="234"/>
      <c r="M250" s="235"/>
      <c r="N250" s="236"/>
      <c r="O250" s="236"/>
      <c r="P250" s="236"/>
      <c r="Q250" s="236"/>
      <c r="R250" s="236"/>
      <c r="S250" s="236"/>
      <c r="T250" s="237"/>
      <c r="AT250" s="238" t="s">
        <v>165</v>
      </c>
      <c r="AU250" s="238" t="s">
        <v>81</v>
      </c>
      <c r="AV250" s="13" t="s">
        <v>81</v>
      </c>
      <c r="AW250" s="13" t="s">
        <v>37</v>
      </c>
      <c r="AX250" s="13" t="s">
        <v>74</v>
      </c>
      <c r="AY250" s="238" t="s">
        <v>154</v>
      </c>
    </row>
    <row r="251" spans="2:65" s="13" customFormat="1" ht="12">
      <c r="B251" s="227"/>
      <c r="C251" s="228"/>
      <c r="D251" s="213" t="s">
        <v>165</v>
      </c>
      <c r="E251" s="239" t="s">
        <v>22</v>
      </c>
      <c r="F251" s="240" t="s">
        <v>315</v>
      </c>
      <c r="G251" s="228"/>
      <c r="H251" s="241">
        <v>-1.8180000000000001</v>
      </c>
      <c r="I251" s="233"/>
      <c r="J251" s="228"/>
      <c r="K251" s="228"/>
      <c r="L251" s="234"/>
      <c r="M251" s="235"/>
      <c r="N251" s="236"/>
      <c r="O251" s="236"/>
      <c r="P251" s="236"/>
      <c r="Q251" s="236"/>
      <c r="R251" s="236"/>
      <c r="S251" s="236"/>
      <c r="T251" s="237"/>
      <c r="AT251" s="238" t="s">
        <v>165</v>
      </c>
      <c r="AU251" s="238" t="s">
        <v>81</v>
      </c>
      <c r="AV251" s="13" t="s">
        <v>81</v>
      </c>
      <c r="AW251" s="13" t="s">
        <v>37</v>
      </c>
      <c r="AX251" s="13" t="s">
        <v>74</v>
      </c>
      <c r="AY251" s="238" t="s">
        <v>154</v>
      </c>
    </row>
    <row r="252" spans="2:65" s="12" customFormat="1" ht="12">
      <c r="B252" s="216"/>
      <c r="C252" s="217"/>
      <c r="D252" s="213" t="s">
        <v>165</v>
      </c>
      <c r="E252" s="218" t="s">
        <v>22</v>
      </c>
      <c r="F252" s="219" t="s">
        <v>316</v>
      </c>
      <c r="G252" s="217"/>
      <c r="H252" s="220" t="s">
        <v>22</v>
      </c>
      <c r="I252" s="221"/>
      <c r="J252" s="217"/>
      <c r="K252" s="217"/>
      <c r="L252" s="222"/>
      <c r="M252" s="223"/>
      <c r="N252" s="224"/>
      <c r="O252" s="224"/>
      <c r="P252" s="224"/>
      <c r="Q252" s="224"/>
      <c r="R252" s="224"/>
      <c r="S252" s="224"/>
      <c r="T252" s="225"/>
      <c r="AT252" s="226" t="s">
        <v>165</v>
      </c>
      <c r="AU252" s="226" t="s">
        <v>81</v>
      </c>
      <c r="AV252" s="12" t="s">
        <v>24</v>
      </c>
      <c r="AW252" s="12" t="s">
        <v>37</v>
      </c>
      <c r="AX252" s="12" t="s">
        <v>74</v>
      </c>
      <c r="AY252" s="226" t="s">
        <v>154</v>
      </c>
    </row>
    <row r="253" spans="2:65" s="13" customFormat="1" ht="12">
      <c r="B253" s="227"/>
      <c r="C253" s="228"/>
      <c r="D253" s="213" t="s">
        <v>165</v>
      </c>
      <c r="E253" s="239" t="s">
        <v>22</v>
      </c>
      <c r="F253" s="240" t="s">
        <v>317</v>
      </c>
      <c r="G253" s="228"/>
      <c r="H253" s="241">
        <v>4.5220000000000002</v>
      </c>
      <c r="I253" s="233"/>
      <c r="J253" s="228"/>
      <c r="K253" s="228"/>
      <c r="L253" s="234"/>
      <c r="M253" s="235"/>
      <c r="N253" s="236"/>
      <c r="O253" s="236"/>
      <c r="P253" s="236"/>
      <c r="Q253" s="236"/>
      <c r="R253" s="236"/>
      <c r="S253" s="236"/>
      <c r="T253" s="237"/>
      <c r="AT253" s="238" t="s">
        <v>165</v>
      </c>
      <c r="AU253" s="238" t="s">
        <v>81</v>
      </c>
      <c r="AV253" s="13" t="s">
        <v>81</v>
      </c>
      <c r="AW253" s="13" t="s">
        <v>37</v>
      </c>
      <c r="AX253" s="13" t="s">
        <v>74</v>
      </c>
      <c r="AY253" s="238" t="s">
        <v>154</v>
      </c>
    </row>
    <row r="254" spans="2:65" s="12" customFormat="1" ht="12">
      <c r="B254" s="216"/>
      <c r="C254" s="217"/>
      <c r="D254" s="213" t="s">
        <v>165</v>
      </c>
      <c r="E254" s="218" t="s">
        <v>22</v>
      </c>
      <c r="F254" s="219" t="s">
        <v>318</v>
      </c>
      <c r="G254" s="217"/>
      <c r="H254" s="220" t="s">
        <v>22</v>
      </c>
      <c r="I254" s="221"/>
      <c r="J254" s="217"/>
      <c r="K254" s="217"/>
      <c r="L254" s="222"/>
      <c r="M254" s="223"/>
      <c r="N254" s="224"/>
      <c r="O254" s="224"/>
      <c r="P254" s="224"/>
      <c r="Q254" s="224"/>
      <c r="R254" s="224"/>
      <c r="S254" s="224"/>
      <c r="T254" s="225"/>
      <c r="AT254" s="226" t="s">
        <v>165</v>
      </c>
      <c r="AU254" s="226" t="s">
        <v>81</v>
      </c>
      <c r="AV254" s="12" t="s">
        <v>24</v>
      </c>
      <c r="AW254" s="12" t="s">
        <v>37</v>
      </c>
      <c r="AX254" s="12" t="s">
        <v>74</v>
      </c>
      <c r="AY254" s="226" t="s">
        <v>154</v>
      </c>
    </row>
    <row r="255" spans="2:65" s="13" customFormat="1" ht="12">
      <c r="B255" s="227"/>
      <c r="C255" s="228"/>
      <c r="D255" s="213" t="s">
        <v>165</v>
      </c>
      <c r="E255" s="239" t="s">
        <v>22</v>
      </c>
      <c r="F255" s="240" t="s">
        <v>319</v>
      </c>
      <c r="G255" s="228"/>
      <c r="H255" s="241">
        <v>3.105</v>
      </c>
      <c r="I255" s="233"/>
      <c r="J255" s="228"/>
      <c r="K255" s="228"/>
      <c r="L255" s="234"/>
      <c r="M255" s="235"/>
      <c r="N255" s="236"/>
      <c r="O255" s="236"/>
      <c r="P255" s="236"/>
      <c r="Q255" s="236"/>
      <c r="R255" s="236"/>
      <c r="S255" s="236"/>
      <c r="T255" s="237"/>
      <c r="AT255" s="238" t="s">
        <v>165</v>
      </c>
      <c r="AU255" s="238" t="s">
        <v>81</v>
      </c>
      <c r="AV255" s="13" t="s">
        <v>81</v>
      </c>
      <c r="AW255" s="13" t="s">
        <v>37</v>
      </c>
      <c r="AX255" s="13" t="s">
        <v>74</v>
      </c>
      <c r="AY255" s="238" t="s">
        <v>154</v>
      </c>
    </row>
    <row r="256" spans="2:65" s="13" customFormat="1" ht="12">
      <c r="B256" s="227"/>
      <c r="C256" s="228"/>
      <c r="D256" s="213" t="s">
        <v>165</v>
      </c>
      <c r="E256" s="239" t="s">
        <v>22</v>
      </c>
      <c r="F256" s="240" t="s">
        <v>320</v>
      </c>
      <c r="G256" s="228"/>
      <c r="H256" s="241">
        <v>-1.4139999999999999</v>
      </c>
      <c r="I256" s="233"/>
      <c r="J256" s="228"/>
      <c r="K256" s="228"/>
      <c r="L256" s="234"/>
      <c r="M256" s="235"/>
      <c r="N256" s="236"/>
      <c r="O256" s="236"/>
      <c r="P256" s="236"/>
      <c r="Q256" s="236"/>
      <c r="R256" s="236"/>
      <c r="S256" s="236"/>
      <c r="T256" s="237"/>
      <c r="AT256" s="238" t="s">
        <v>165</v>
      </c>
      <c r="AU256" s="238" t="s">
        <v>81</v>
      </c>
      <c r="AV256" s="13" t="s">
        <v>81</v>
      </c>
      <c r="AW256" s="13" t="s">
        <v>37</v>
      </c>
      <c r="AX256" s="13" t="s">
        <v>74</v>
      </c>
      <c r="AY256" s="238" t="s">
        <v>154</v>
      </c>
    </row>
    <row r="257" spans="2:65" s="14" customFormat="1" ht="12">
      <c r="B257" s="242"/>
      <c r="C257" s="243"/>
      <c r="D257" s="229" t="s">
        <v>165</v>
      </c>
      <c r="E257" s="244" t="s">
        <v>22</v>
      </c>
      <c r="F257" s="245" t="s">
        <v>178</v>
      </c>
      <c r="G257" s="243"/>
      <c r="H257" s="246">
        <v>15.87</v>
      </c>
      <c r="I257" s="247"/>
      <c r="J257" s="243"/>
      <c r="K257" s="243"/>
      <c r="L257" s="248"/>
      <c r="M257" s="249"/>
      <c r="N257" s="250"/>
      <c r="O257" s="250"/>
      <c r="P257" s="250"/>
      <c r="Q257" s="250"/>
      <c r="R257" s="250"/>
      <c r="S257" s="250"/>
      <c r="T257" s="251"/>
      <c r="AT257" s="252" t="s">
        <v>165</v>
      </c>
      <c r="AU257" s="252" t="s">
        <v>81</v>
      </c>
      <c r="AV257" s="14" t="s">
        <v>161</v>
      </c>
      <c r="AW257" s="14" t="s">
        <v>37</v>
      </c>
      <c r="AX257" s="14" t="s">
        <v>24</v>
      </c>
      <c r="AY257" s="252" t="s">
        <v>154</v>
      </c>
    </row>
    <row r="258" spans="2:65" s="1" customFormat="1" ht="31.5" customHeight="1">
      <c r="B258" s="42"/>
      <c r="C258" s="201" t="s">
        <v>321</v>
      </c>
      <c r="D258" s="201" t="s">
        <v>156</v>
      </c>
      <c r="E258" s="202" t="s">
        <v>322</v>
      </c>
      <c r="F258" s="203" t="s">
        <v>323</v>
      </c>
      <c r="G258" s="204" t="s">
        <v>241</v>
      </c>
      <c r="H258" s="205">
        <v>5.6559999999999997</v>
      </c>
      <c r="I258" s="206"/>
      <c r="J258" s="207">
        <f>ROUND(I258*H258,2)</f>
        <v>0</v>
      </c>
      <c r="K258" s="203" t="s">
        <v>160</v>
      </c>
      <c r="L258" s="62"/>
      <c r="M258" s="208" t="s">
        <v>22</v>
      </c>
      <c r="N258" s="209" t="s">
        <v>45</v>
      </c>
      <c r="O258" s="43"/>
      <c r="P258" s="210">
        <f>O258*H258</f>
        <v>0</v>
      </c>
      <c r="Q258" s="210">
        <v>0.10421999999999999</v>
      </c>
      <c r="R258" s="210">
        <f>Q258*H258</f>
        <v>0.58946831999999993</v>
      </c>
      <c r="S258" s="210">
        <v>0</v>
      </c>
      <c r="T258" s="211">
        <f>S258*H258</f>
        <v>0</v>
      </c>
      <c r="AR258" s="25" t="s">
        <v>161</v>
      </c>
      <c r="AT258" s="25" t="s">
        <v>156</v>
      </c>
      <c r="AU258" s="25" t="s">
        <v>81</v>
      </c>
      <c r="AY258" s="25" t="s">
        <v>154</v>
      </c>
      <c r="BE258" s="212">
        <f>IF(N258="základní",J258,0)</f>
        <v>0</v>
      </c>
      <c r="BF258" s="212">
        <f>IF(N258="snížená",J258,0)</f>
        <v>0</v>
      </c>
      <c r="BG258" s="212">
        <f>IF(N258="zákl. přenesená",J258,0)</f>
        <v>0</v>
      </c>
      <c r="BH258" s="212">
        <f>IF(N258="sníž. přenesená",J258,0)</f>
        <v>0</v>
      </c>
      <c r="BI258" s="212">
        <f>IF(N258="nulová",J258,0)</f>
        <v>0</v>
      </c>
      <c r="BJ258" s="25" t="s">
        <v>24</v>
      </c>
      <c r="BK258" s="212">
        <f>ROUND(I258*H258,2)</f>
        <v>0</v>
      </c>
      <c r="BL258" s="25" t="s">
        <v>161</v>
      </c>
      <c r="BM258" s="25" t="s">
        <v>324</v>
      </c>
    </row>
    <row r="259" spans="2:65" s="12" customFormat="1" ht="12">
      <c r="B259" s="216"/>
      <c r="C259" s="217"/>
      <c r="D259" s="213" t="s">
        <v>165</v>
      </c>
      <c r="E259" s="218" t="s">
        <v>22</v>
      </c>
      <c r="F259" s="219" t="s">
        <v>273</v>
      </c>
      <c r="G259" s="217"/>
      <c r="H259" s="220" t="s">
        <v>22</v>
      </c>
      <c r="I259" s="221"/>
      <c r="J259" s="217"/>
      <c r="K259" s="217"/>
      <c r="L259" s="222"/>
      <c r="M259" s="223"/>
      <c r="N259" s="224"/>
      <c r="O259" s="224"/>
      <c r="P259" s="224"/>
      <c r="Q259" s="224"/>
      <c r="R259" s="224"/>
      <c r="S259" s="224"/>
      <c r="T259" s="225"/>
      <c r="AT259" s="226" t="s">
        <v>165</v>
      </c>
      <c r="AU259" s="226" t="s">
        <v>81</v>
      </c>
      <c r="AV259" s="12" t="s">
        <v>24</v>
      </c>
      <c r="AW259" s="12" t="s">
        <v>37</v>
      </c>
      <c r="AX259" s="12" t="s">
        <v>74</v>
      </c>
      <c r="AY259" s="226" t="s">
        <v>154</v>
      </c>
    </row>
    <row r="260" spans="2:65" s="12" customFormat="1" ht="12">
      <c r="B260" s="216"/>
      <c r="C260" s="217"/>
      <c r="D260" s="213" t="s">
        <v>165</v>
      </c>
      <c r="E260" s="218" t="s">
        <v>22</v>
      </c>
      <c r="F260" s="219" t="s">
        <v>305</v>
      </c>
      <c r="G260" s="217"/>
      <c r="H260" s="220" t="s">
        <v>22</v>
      </c>
      <c r="I260" s="221"/>
      <c r="J260" s="217"/>
      <c r="K260" s="217"/>
      <c r="L260" s="222"/>
      <c r="M260" s="223"/>
      <c r="N260" s="224"/>
      <c r="O260" s="224"/>
      <c r="P260" s="224"/>
      <c r="Q260" s="224"/>
      <c r="R260" s="224"/>
      <c r="S260" s="224"/>
      <c r="T260" s="225"/>
      <c r="AT260" s="226" t="s">
        <v>165</v>
      </c>
      <c r="AU260" s="226" t="s">
        <v>81</v>
      </c>
      <c r="AV260" s="12" t="s">
        <v>24</v>
      </c>
      <c r="AW260" s="12" t="s">
        <v>37</v>
      </c>
      <c r="AX260" s="12" t="s">
        <v>74</v>
      </c>
      <c r="AY260" s="226" t="s">
        <v>154</v>
      </c>
    </row>
    <row r="261" spans="2:65" s="13" customFormat="1" ht="12">
      <c r="B261" s="227"/>
      <c r="C261" s="228"/>
      <c r="D261" s="213" t="s">
        <v>165</v>
      </c>
      <c r="E261" s="239" t="s">
        <v>22</v>
      </c>
      <c r="F261" s="240" t="s">
        <v>325</v>
      </c>
      <c r="G261" s="228"/>
      <c r="H261" s="241">
        <v>2.02</v>
      </c>
      <c r="I261" s="233"/>
      <c r="J261" s="228"/>
      <c r="K261" s="228"/>
      <c r="L261" s="234"/>
      <c r="M261" s="235"/>
      <c r="N261" s="236"/>
      <c r="O261" s="236"/>
      <c r="P261" s="236"/>
      <c r="Q261" s="236"/>
      <c r="R261" s="236"/>
      <c r="S261" s="236"/>
      <c r="T261" s="237"/>
      <c r="AT261" s="238" t="s">
        <v>165</v>
      </c>
      <c r="AU261" s="238" t="s">
        <v>81</v>
      </c>
      <c r="AV261" s="13" t="s">
        <v>81</v>
      </c>
      <c r="AW261" s="13" t="s">
        <v>37</v>
      </c>
      <c r="AX261" s="13" t="s">
        <v>74</v>
      </c>
      <c r="AY261" s="238" t="s">
        <v>154</v>
      </c>
    </row>
    <row r="262" spans="2:65" s="12" customFormat="1" ht="12">
      <c r="B262" s="216"/>
      <c r="C262" s="217"/>
      <c r="D262" s="213" t="s">
        <v>165</v>
      </c>
      <c r="E262" s="218" t="s">
        <v>22</v>
      </c>
      <c r="F262" s="219" t="s">
        <v>303</v>
      </c>
      <c r="G262" s="217"/>
      <c r="H262" s="220" t="s">
        <v>22</v>
      </c>
      <c r="I262" s="221"/>
      <c r="J262" s="217"/>
      <c r="K262" s="217"/>
      <c r="L262" s="222"/>
      <c r="M262" s="223"/>
      <c r="N262" s="224"/>
      <c r="O262" s="224"/>
      <c r="P262" s="224"/>
      <c r="Q262" s="224"/>
      <c r="R262" s="224"/>
      <c r="S262" s="224"/>
      <c r="T262" s="225"/>
      <c r="AT262" s="226" t="s">
        <v>165</v>
      </c>
      <c r="AU262" s="226" t="s">
        <v>81</v>
      </c>
      <c r="AV262" s="12" t="s">
        <v>24</v>
      </c>
      <c r="AW262" s="12" t="s">
        <v>37</v>
      </c>
      <c r="AX262" s="12" t="s">
        <v>74</v>
      </c>
      <c r="AY262" s="226" t="s">
        <v>154</v>
      </c>
    </row>
    <row r="263" spans="2:65" s="13" customFormat="1" ht="12">
      <c r="B263" s="227"/>
      <c r="C263" s="228"/>
      <c r="D263" s="213" t="s">
        <v>165</v>
      </c>
      <c r="E263" s="239" t="s">
        <v>22</v>
      </c>
      <c r="F263" s="240" t="s">
        <v>326</v>
      </c>
      <c r="G263" s="228"/>
      <c r="H263" s="241">
        <v>3.6360000000000001</v>
      </c>
      <c r="I263" s="233"/>
      <c r="J263" s="228"/>
      <c r="K263" s="228"/>
      <c r="L263" s="234"/>
      <c r="M263" s="235"/>
      <c r="N263" s="236"/>
      <c r="O263" s="236"/>
      <c r="P263" s="236"/>
      <c r="Q263" s="236"/>
      <c r="R263" s="236"/>
      <c r="S263" s="236"/>
      <c r="T263" s="237"/>
      <c r="AT263" s="238" t="s">
        <v>165</v>
      </c>
      <c r="AU263" s="238" t="s">
        <v>81</v>
      </c>
      <c r="AV263" s="13" t="s">
        <v>81</v>
      </c>
      <c r="AW263" s="13" t="s">
        <v>37</v>
      </c>
      <c r="AX263" s="13" t="s">
        <v>74</v>
      </c>
      <c r="AY263" s="238" t="s">
        <v>154</v>
      </c>
    </row>
    <row r="264" spans="2:65" s="14" customFormat="1" ht="12">
      <c r="B264" s="242"/>
      <c r="C264" s="243"/>
      <c r="D264" s="229" t="s">
        <v>165</v>
      </c>
      <c r="E264" s="244" t="s">
        <v>22</v>
      </c>
      <c r="F264" s="245" t="s">
        <v>178</v>
      </c>
      <c r="G264" s="243"/>
      <c r="H264" s="246">
        <v>5.6559999999999997</v>
      </c>
      <c r="I264" s="247"/>
      <c r="J264" s="243"/>
      <c r="K264" s="243"/>
      <c r="L264" s="248"/>
      <c r="M264" s="249"/>
      <c r="N264" s="250"/>
      <c r="O264" s="250"/>
      <c r="P264" s="250"/>
      <c r="Q264" s="250"/>
      <c r="R264" s="250"/>
      <c r="S264" s="250"/>
      <c r="T264" s="251"/>
      <c r="AT264" s="252" t="s">
        <v>165</v>
      </c>
      <c r="AU264" s="252" t="s">
        <v>81</v>
      </c>
      <c r="AV264" s="14" t="s">
        <v>161</v>
      </c>
      <c r="AW264" s="14" t="s">
        <v>37</v>
      </c>
      <c r="AX264" s="14" t="s">
        <v>24</v>
      </c>
      <c r="AY264" s="252" t="s">
        <v>154</v>
      </c>
    </row>
    <row r="265" spans="2:65" s="1" customFormat="1" ht="31.5" customHeight="1">
      <c r="B265" s="42"/>
      <c r="C265" s="201" t="s">
        <v>9</v>
      </c>
      <c r="D265" s="201" t="s">
        <v>156</v>
      </c>
      <c r="E265" s="202" t="s">
        <v>327</v>
      </c>
      <c r="F265" s="203" t="s">
        <v>328</v>
      </c>
      <c r="G265" s="204" t="s">
        <v>241</v>
      </c>
      <c r="H265" s="205">
        <v>2.3039999999999998</v>
      </c>
      <c r="I265" s="206"/>
      <c r="J265" s="207">
        <f>ROUND(I265*H265,2)</f>
        <v>0</v>
      </c>
      <c r="K265" s="203" t="s">
        <v>160</v>
      </c>
      <c r="L265" s="62"/>
      <c r="M265" s="208" t="s">
        <v>22</v>
      </c>
      <c r="N265" s="209" t="s">
        <v>45</v>
      </c>
      <c r="O265" s="43"/>
      <c r="P265" s="210">
        <f>O265*H265</f>
        <v>0</v>
      </c>
      <c r="Q265" s="210">
        <v>0.17818000000000001</v>
      </c>
      <c r="R265" s="210">
        <f>Q265*H265</f>
        <v>0.41052671999999996</v>
      </c>
      <c r="S265" s="210">
        <v>0</v>
      </c>
      <c r="T265" s="211">
        <f>S265*H265</f>
        <v>0</v>
      </c>
      <c r="AR265" s="25" t="s">
        <v>161</v>
      </c>
      <c r="AT265" s="25" t="s">
        <v>156</v>
      </c>
      <c r="AU265" s="25" t="s">
        <v>81</v>
      </c>
      <c r="AY265" s="25" t="s">
        <v>154</v>
      </c>
      <c r="BE265" s="212">
        <f>IF(N265="základní",J265,0)</f>
        <v>0</v>
      </c>
      <c r="BF265" s="212">
        <f>IF(N265="snížená",J265,0)</f>
        <v>0</v>
      </c>
      <c r="BG265" s="212">
        <f>IF(N265="zákl. přenesená",J265,0)</f>
        <v>0</v>
      </c>
      <c r="BH265" s="212">
        <f>IF(N265="sníž. přenesená",J265,0)</f>
        <v>0</v>
      </c>
      <c r="BI265" s="212">
        <f>IF(N265="nulová",J265,0)</f>
        <v>0</v>
      </c>
      <c r="BJ265" s="25" t="s">
        <v>24</v>
      </c>
      <c r="BK265" s="212">
        <f>ROUND(I265*H265,2)</f>
        <v>0</v>
      </c>
      <c r="BL265" s="25" t="s">
        <v>161</v>
      </c>
      <c r="BM265" s="25" t="s">
        <v>329</v>
      </c>
    </row>
    <row r="266" spans="2:65" s="12" customFormat="1" ht="12">
      <c r="B266" s="216"/>
      <c r="C266" s="217"/>
      <c r="D266" s="213" t="s">
        <v>165</v>
      </c>
      <c r="E266" s="218" t="s">
        <v>22</v>
      </c>
      <c r="F266" s="219" t="s">
        <v>273</v>
      </c>
      <c r="G266" s="217"/>
      <c r="H266" s="220" t="s">
        <v>22</v>
      </c>
      <c r="I266" s="221"/>
      <c r="J266" s="217"/>
      <c r="K266" s="217"/>
      <c r="L266" s="222"/>
      <c r="M266" s="223"/>
      <c r="N266" s="224"/>
      <c r="O266" s="224"/>
      <c r="P266" s="224"/>
      <c r="Q266" s="224"/>
      <c r="R266" s="224"/>
      <c r="S266" s="224"/>
      <c r="T266" s="225"/>
      <c r="AT266" s="226" t="s">
        <v>165</v>
      </c>
      <c r="AU266" s="226" t="s">
        <v>81</v>
      </c>
      <c r="AV266" s="12" t="s">
        <v>24</v>
      </c>
      <c r="AW266" s="12" t="s">
        <v>37</v>
      </c>
      <c r="AX266" s="12" t="s">
        <v>74</v>
      </c>
      <c r="AY266" s="226" t="s">
        <v>154</v>
      </c>
    </row>
    <row r="267" spans="2:65" s="13" customFormat="1" ht="12">
      <c r="B267" s="227"/>
      <c r="C267" s="228"/>
      <c r="D267" s="213" t="s">
        <v>165</v>
      </c>
      <c r="E267" s="239" t="s">
        <v>22</v>
      </c>
      <c r="F267" s="240" t="s">
        <v>330</v>
      </c>
      <c r="G267" s="228"/>
      <c r="H267" s="241">
        <v>0.65600000000000003</v>
      </c>
      <c r="I267" s="233"/>
      <c r="J267" s="228"/>
      <c r="K267" s="228"/>
      <c r="L267" s="234"/>
      <c r="M267" s="235"/>
      <c r="N267" s="236"/>
      <c r="O267" s="236"/>
      <c r="P267" s="236"/>
      <c r="Q267" s="236"/>
      <c r="R267" s="236"/>
      <c r="S267" s="236"/>
      <c r="T267" s="237"/>
      <c r="AT267" s="238" t="s">
        <v>165</v>
      </c>
      <c r="AU267" s="238" t="s">
        <v>81</v>
      </c>
      <c r="AV267" s="13" t="s">
        <v>81</v>
      </c>
      <c r="AW267" s="13" t="s">
        <v>37</v>
      </c>
      <c r="AX267" s="13" t="s">
        <v>74</v>
      </c>
      <c r="AY267" s="238" t="s">
        <v>154</v>
      </c>
    </row>
    <row r="268" spans="2:65" s="13" customFormat="1" ht="12">
      <c r="B268" s="227"/>
      <c r="C268" s="228"/>
      <c r="D268" s="213" t="s">
        <v>165</v>
      </c>
      <c r="E268" s="239" t="s">
        <v>22</v>
      </c>
      <c r="F268" s="240" t="s">
        <v>331</v>
      </c>
      <c r="G268" s="228"/>
      <c r="H268" s="241">
        <v>1.264</v>
      </c>
      <c r="I268" s="233"/>
      <c r="J268" s="228"/>
      <c r="K268" s="228"/>
      <c r="L268" s="234"/>
      <c r="M268" s="235"/>
      <c r="N268" s="236"/>
      <c r="O268" s="236"/>
      <c r="P268" s="236"/>
      <c r="Q268" s="236"/>
      <c r="R268" s="236"/>
      <c r="S268" s="236"/>
      <c r="T268" s="237"/>
      <c r="AT268" s="238" t="s">
        <v>165</v>
      </c>
      <c r="AU268" s="238" t="s">
        <v>81</v>
      </c>
      <c r="AV268" s="13" t="s">
        <v>81</v>
      </c>
      <c r="AW268" s="13" t="s">
        <v>37</v>
      </c>
      <c r="AX268" s="13" t="s">
        <v>74</v>
      </c>
      <c r="AY268" s="238" t="s">
        <v>154</v>
      </c>
    </row>
    <row r="269" spans="2:65" s="13" customFormat="1" ht="12">
      <c r="B269" s="227"/>
      <c r="C269" s="228"/>
      <c r="D269" s="213" t="s">
        <v>165</v>
      </c>
      <c r="E269" s="239" t="s">
        <v>22</v>
      </c>
      <c r="F269" s="240" t="s">
        <v>332</v>
      </c>
      <c r="G269" s="228"/>
      <c r="H269" s="241">
        <v>0.38400000000000001</v>
      </c>
      <c r="I269" s="233"/>
      <c r="J269" s="228"/>
      <c r="K269" s="228"/>
      <c r="L269" s="234"/>
      <c r="M269" s="235"/>
      <c r="N269" s="236"/>
      <c r="O269" s="236"/>
      <c r="P269" s="236"/>
      <c r="Q269" s="236"/>
      <c r="R269" s="236"/>
      <c r="S269" s="236"/>
      <c r="T269" s="237"/>
      <c r="AT269" s="238" t="s">
        <v>165</v>
      </c>
      <c r="AU269" s="238" t="s">
        <v>81</v>
      </c>
      <c r="AV269" s="13" t="s">
        <v>81</v>
      </c>
      <c r="AW269" s="13" t="s">
        <v>37</v>
      </c>
      <c r="AX269" s="13" t="s">
        <v>74</v>
      </c>
      <c r="AY269" s="238" t="s">
        <v>154</v>
      </c>
    </row>
    <row r="270" spans="2:65" s="14" customFormat="1" ht="12">
      <c r="B270" s="242"/>
      <c r="C270" s="243"/>
      <c r="D270" s="213" t="s">
        <v>165</v>
      </c>
      <c r="E270" s="264" t="s">
        <v>22</v>
      </c>
      <c r="F270" s="265" t="s">
        <v>178</v>
      </c>
      <c r="G270" s="243"/>
      <c r="H270" s="266">
        <v>2.3039999999999998</v>
      </c>
      <c r="I270" s="247"/>
      <c r="J270" s="243"/>
      <c r="K270" s="243"/>
      <c r="L270" s="248"/>
      <c r="M270" s="249"/>
      <c r="N270" s="250"/>
      <c r="O270" s="250"/>
      <c r="P270" s="250"/>
      <c r="Q270" s="250"/>
      <c r="R270" s="250"/>
      <c r="S270" s="250"/>
      <c r="T270" s="251"/>
      <c r="AT270" s="252" t="s">
        <v>165</v>
      </c>
      <c r="AU270" s="252" t="s">
        <v>81</v>
      </c>
      <c r="AV270" s="14" t="s">
        <v>161</v>
      </c>
      <c r="AW270" s="14" t="s">
        <v>37</v>
      </c>
      <c r="AX270" s="14" t="s">
        <v>24</v>
      </c>
      <c r="AY270" s="252" t="s">
        <v>154</v>
      </c>
    </row>
    <row r="271" spans="2:65" s="11" customFormat="1" ht="29.85" customHeight="1">
      <c r="B271" s="184"/>
      <c r="C271" s="185"/>
      <c r="D271" s="198" t="s">
        <v>73</v>
      </c>
      <c r="E271" s="199" t="s">
        <v>333</v>
      </c>
      <c r="F271" s="199" t="s">
        <v>334</v>
      </c>
      <c r="G271" s="185"/>
      <c r="H271" s="185"/>
      <c r="I271" s="188"/>
      <c r="J271" s="200">
        <f>BK271</f>
        <v>0</v>
      </c>
      <c r="K271" s="185"/>
      <c r="L271" s="190"/>
      <c r="M271" s="191"/>
      <c r="N271" s="192"/>
      <c r="O271" s="192"/>
      <c r="P271" s="193">
        <f>SUM(P272:P284)</f>
        <v>0</v>
      </c>
      <c r="Q271" s="192"/>
      <c r="R271" s="193">
        <f>SUM(R272:R284)</f>
        <v>8</v>
      </c>
      <c r="S271" s="192"/>
      <c r="T271" s="194">
        <f>SUM(T272:T284)</f>
        <v>0</v>
      </c>
      <c r="AR271" s="195" t="s">
        <v>24</v>
      </c>
      <c r="AT271" s="196" t="s">
        <v>73</v>
      </c>
      <c r="AU271" s="196" t="s">
        <v>24</v>
      </c>
      <c r="AY271" s="195" t="s">
        <v>154</v>
      </c>
      <c r="BK271" s="197">
        <f>SUM(BK272:BK284)</f>
        <v>0</v>
      </c>
    </row>
    <row r="272" spans="2:65" s="1" customFormat="1" ht="22.5" customHeight="1">
      <c r="B272" s="42"/>
      <c r="C272" s="201" t="s">
        <v>335</v>
      </c>
      <c r="D272" s="201" t="s">
        <v>156</v>
      </c>
      <c r="E272" s="202" t="s">
        <v>336</v>
      </c>
      <c r="F272" s="203" t="s">
        <v>337</v>
      </c>
      <c r="G272" s="204" t="s">
        <v>338</v>
      </c>
      <c r="H272" s="205">
        <v>1</v>
      </c>
      <c r="I272" s="206"/>
      <c r="J272" s="207">
        <f>ROUND(I272*H272,2)</f>
        <v>0</v>
      </c>
      <c r="K272" s="203" t="s">
        <v>22</v>
      </c>
      <c r="L272" s="62"/>
      <c r="M272" s="208" t="s">
        <v>22</v>
      </c>
      <c r="N272" s="209" t="s">
        <v>45</v>
      </c>
      <c r="O272" s="43"/>
      <c r="P272" s="210">
        <f>O272*H272</f>
        <v>0</v>
      </c>
      <c r="Q272" s="210">
        <v>8</v>
      </c>
      <c r="R272" s="210">
        <f>Q272*H272</f>
        <v>8</v>
      </c>
      <c r="S272" s="210">
        <v>0</v>
      </c>
      <c r="T272" s="211">
        <f>S272*H272</f>
        <v>0</v>
      </c>
      <c r="AR272" s="25" t="s">
        <v>161</v>
      </c>
      <c r="AT272" s="25" t="s">
        <v>156</v>
      </c>
      <c r="AU272" s="25" t="s">
        <v>81</v>
      </c>
      <c r="AY272" s="25" t="s">
        <v>154</v>
      </c>
      <c r="BE272" s="212">
        <f>IF(N272="základní",J272,0)</f>
        <v>0</v>
      </c>
      <c r="BF272" s="212">
        <f>IF(N272="snížená",J272,0)</f>
        <v>0</v>
      </c>
      <c r="BG272" s="212">
        <f>IF(N272="zákl. přenesená",J272,0)</f>
        <v>0</v>
      </c>
      <c r="BH272" s="212">
        <f>IF(N272="sníž. přenesená",J272,0)</f>
        <v>0</v>
      </c>
      <c r="BI272" s="212">
        <f>IF(N272="nulová",J272,0)</f>
        <v>0</v>
      </c>
      <c r="BJ272" s="25" t="s">
        <v>24</v>
      </c>
      <c r="BK272" s="212">
        <f>ROUND(I272*H272,2)</f>
        <v>0</v>
      </c>
      <c r="BL272" s="25" t="s">
        <v>161</v>
      </c>
      <c r="BM272" s="25" t="s">
        <v>339</v>
      </c>
    </row>
    <row r="273" spans="2:65" s="12" customFormat="1" ht="12">
      <c r="B273" s="216"/>
      <c r="C273" s="217"/>
      <c r="D273" s="213" t="s">
        <v>165</v>
      </c>
      <c r="E273" s="218" t="s">
        <v>22</v>
      </c>
      <c r="F273" s="219" t="s">
        <v>340</v>
      </c>
      <c r="G273" s="217"/>
      <c r="H273" s="220" t="s">
        <v>22</v>
      </c>
      <c r="I273" s="221"/>
      <c r="J273" s="217"/>
      <c r="K273" s="217"/>
      <c r="L273" s="222"/>
      <c r="M273" s="223"/>
      <c r="N273" s="224"/>
      <c r="O273" s="224"/>
      <c r="P273" s="224"/>
      <c r="Q273" s="224"/>
      <c r="R273" s="224"/>
      <c r="S273" s="224"/>
      <c r="T273" s="225"/>
      <c r="AT273" s="226" t="s">
        <v>165</v>
      </c>
      <c r="AU273" s="226" t="s">
        <v>81</v>
      </c>
      <c r="AV273" s="12" t="s">
        <v>24</v>
      </c>
      <c r="AW273" s="12" t="s">
        <v>37</v>
      </c>
      <c r="AX273" s="12" t="s">
        <v>74</v>
      </c>
      <c r="AY273" s="226" t="s">
        <v>154</v>
      </c>
    </row>
    <row r="274" spans="2:65" s="12" customFormat="1" ht="12">
      <c r="B274" s="216"/>
      <c r="C274" s="217"/>
      <c r="D274" s="213" t="s">
        <v>165</v>
      </c>
      <c r="E274" s="218" t="s">
        <v>22</v>
      </c>
      <c r="F274" s="219" t="s">
        <v>341</v>
      </c>
      <c r="G274" s="217"/>
      <c r="H274" s="220" t="s">
        <v>22</v>
      </c>
      <c r="I274" s="221"/>
      <c r="J274" s="217"/>
      <c r="K274" s="217"/>
      <c r="L274" s="222"/>
      <c r="M274" s="223"/>
      <c r="N274" s="224"/>
      <c r="O274" s="224"/>
      <c r="P274" s="224"/>
      <c r="Q274" s="224"/>
      <c r="R274" s="224"/>
      <c r="S274" s="224"/>
      <c r="T274" s="225"/>
      <c r="AT274" s="226" t="s">
        <v>165</v>
      </c>
      <c r="AU274" s="226" t="s">
        <v>81</v>
      </c>
      <c r="AV274" s="12" t="s">
        <v>24</v>
      </c>
      <c r="AW274" s="12" t="s">
        <v>37</v>
      </c>
      <c r="AX274" s="12" t="s">
        <v>74</v>
      </c>
      <c r="AY274" s="226" t="s">
        <v>154</v>
      </c>
    </row>
    <row r="275" spans="2:65" s="12" customFormat="1" ht="12">
      <c r="B275" s="216"/>
      <c r="C275" s="217"/>
      <c r="D275" s="213" t="s">
        <v>165</v>
      </c>
      <c r="E275" s="218" t="s">
        <v>22</v>
      </c>
      <c r="F275" s="219" t="s">
        <v>342</v>
      </c>
      <c r="G275" s="217"/>
      <c r="H275" s="220" t="s">
        <v>22</v>
      </c>
      <c r="I275" s="221"/>
      <c r="J275" s="217"/>
      <c r="K275" s="217"/>
      <c r="L275" s="222"/>
      <c r="M275" s="223"/>
      <c r="N275" s="224"/>
      <c r="O275" s="224"/>
      <c r="P275" s="224"/>
      <c r="Q275" s="224"/>
      <c r="R275" s="224"/>
      <c r="S275" s="224"/>
      <c r="T275" s="225"/>
      <c r="AT275" s="226" t="s">
        <v>165</v>
      </c>
      <c r="AU275" s="226" t="s">
        <v>81</v>
      </c>
      <c r="AV275" s="12" t="s">
        <v>24</v>
      </c>
      <c r="AW275" s="12" t="s">
        <v>37</v>
      </c>
      <c r="AX275" s="12" t="s">
        <v>74</v>
      </c>
      <c r="AY275" s="226" t="s">
        <v>154</v>
      </c>
    </row>
    <row r="276" spans="2:65" s="12" customFormat="1" ht="12">
      <c r="B276" s="216"/>
      <c r="C276" s="217"/>
      <c r="D276" s="213" t="s">
        <v>165</v>
      </c>
      <c r="E276" s="218" t="s">
        <v>22</v>
      </c>
      <c r="F276" s="219" t="s">
        <v>343</v>
      </c>
      <c r="G276" s="217"/>
      <c r="H276" s="220" t="s">
        <v>22</v>
      </c>
      <c r="I276" s="221"/>
      <c r="J276" s="217"/>
      <c r="K276" s="217"/>
      <c r="L276" s="222"/>
      <c r="M276" s="223"/>
      <c r="N276" s="224"/>
      <c r="O276" s="224"/>
      <c r="P276" s="224"/>
      <c r="Q276" s="224"/>
      <c r="R276" s="224"/>
      <c r="S276" s="224"/>
      <c r="T276" s="225"/>
      <c r="AT276" s="226" t="s">
        <v>165</v>
      </c>
      <c r="AU276" s="226" t="s">
        <v>81</v>
      </c>
      <c r="AV276" s="12" t="s">
        <v>24</v>
      </c>
      <c r="AW276" s="12" t="s">
        <v>37</v>
      </c>
      <c r="AX276" s="12" t="s">
        <v>74</v>
      </c>
      <c r="AY276" s="226" t="s">
        <v>154</v>
      </c>
    </row>
    <row r="277" spans="2:65" s="12" customFormat="1" ht="12">
      <c r="B277" s="216"/>
      <c r="C277" s="217"/>
      <c r="D277" s="213" t="s">
        <v>165</v>
      </c>
      <c r="E277" s="218" t="s">
        <v>22</v>
      </c>
      <c r="F277" s="219" t="s">
        <v>344</v>
      </c>
      <c r="G277" s="217"/>
      <c r="H277" s="220" t="s">
        <v>22</v>
      </c>
      <c r="I277" s="221"/>
      <c r="J277" s="217"/>
      <c r="K277" s="217"/>
      <c r="L277" s="222"/>
      <c r="M277" s="223"/>
      <c r="N277" s="224"/>
      <c r="O277" s="224"/>
      <c r="P277" s="224"/>
      <c r="Q277" s="224"/>
      <c r="R277" s="224"/>
      <c r="S277" s="224"/>
      <c r="T277" s="225"/>
      <c r="AT277" s="226" t="s">
        <v>165</v>
      </c>
      <c r="AU277" s="226" t="s">
        <v>81</v>
      </c>
      <c r="AV277" s="12" t="s">
        <v>24</v>
      </c>
      <c r="AW277" s="12" t="s">
        <v>37</v>
      </c>
      <c r="AX277" s="12" t="s">
        <v>74</v>
      </c>
      <c r="AY277" s="226" t="s">
        <v>154</v>
      </c>
    </row>
    <row r="278" spans="2:65" s="12" customFormat="1" ht="12">
      <c r="B278" s="216"/>
      <c r="C278" s="217"/>
      <c r="D278" s="213" t="s">
        <v>165</v>
      </c>
      <c r="E278" s="218" t="s">
        <v>22</v>
      </c>
      <c r="F278" s="219" t="s">
        <v>345</v>
      </c>
      <c r="G278" s="217"/>
      <c r="H278" s="220" t="s">
        <v>22</v>
      </c>
      <c r="I278" s="221"/>
      <c r="J278" s="217"/>
      <c r="K278" s="217"/>
      <c r="L278" s="222"/>
      <c r="M278" s="223"/>
      <c r="N278" s="224"/>
      <c r="O278" s="224"/>
      <c r="P278" s="224"/>
      <c r="Q278" s="224"/>
      <c r="R278" s="224"/>
      <c r="S278" s="224"/>
      <c r="T278" s="225"/>
      <c r="AT278" s="226" t="s">
        <v>165</v>
      </c>
      <c r="AU278" s="226" t="s">
        <v>81</v>
      </c>
      <c r="AV278" s="12" t="s">
        <v>24</v>
      </c>
      <c r="AW278" s="12" t="s">
        <v>37</v>
      </c>
      <c r="AX278" s="12" t="s">
        <v>74</v>
      </c>
      <c r="AY278" s="226" t="s">
        <v>154</v>
      </c>
    </row>
    <row r="279" spans="2:65" s="12" customFormat="1" ht="12">
      <c r="B279" s="216"/>
      <c r="C279" s="217"/>
      <c r="D279" s="213" t="s">
        <v>165</v>
      </c>
      <c r="E279" s="218" t="s">
        <v>22</v>
      </c>
      <c r="F279" s="219" t="s">
        <v>346</v>
      </c>
      <c r="G279" s="217"/>
      <c r="H279" s="220" t="s">
        <v>22</v>
      </c>
      <c r="I279" s="221"/>
      <c r="J279" s="217"/>
      <c r="K279" s="217"/>
      <c r="L279" s="222"/>
      <c r="M279" s="223"/>
      <c r="N279" s="224"/>
      <c r="O279" s="224"/>
      <c r="P279" s="224"/>
      <c r="Q279" s="224"/>
      <c r="R279" s="224"/>
      <c r="S279" s="224"/>
      <c r="T279" s="225"/>
      <c r="AT279" s="226" t="s">
        <v>165</v>
      </c>
      <c r="AU279" s="226" t="s">
        <v>81</v>
      </c>
      <c r="AV279" s="12" t="s">
        <v>24</v>
      </c>
      <c r="AW279" s="12" t="s">
        <v>37</v>
      </c>
      <c r="AX279" s="12" t="s">
        <v>74</v>
      </c>
      <c r="AY279" s="226" t="s">
        <v>154</v>
      </c>
    </row>
    <row r="280" spans="2:65" s="12" customFormat="1" ht="12">
      <c r="B280" s="216"/>
      <c r="C280" s="217"/>
      <c r="D280" s="213" t="s">
        <v>165</v>
      </c>
      <c r="E280" s="218" t="s">
        <v>22</v>
      </c>
      <c r="F280" s="219" t="s">
        <v>347</v>
      </c>
      <c r="G280" s="217"/>
      <c r="H280" s="220" t="s">
        <v>22</v>
      </c>
      <c r="I280" s="221"/>
      <c r="J280" s="217"/>
      <c r="K280" s="217"/>
      <c r="L280" s="222"/>
      <c r="M280" s="223"/>
      <c r="N280" s="224"/>
      <c r="O280" s="224"/>
      <c r="P280" s="224"/>
      <c r="Q280" s="224"/>
      <c r="R280" s="224"/>
      <c r="S280" s="224"/>
      <c r="T280" s="225"/>
      <c r="AT280" s="226" t="s">
        <v>165</v>
      </c>
      <c r="AU280" s="226" t="s">
        <v>81</v>
      </c>
      <c r="AV280" s="12" t="s">
        <v>24</v>
      </c>
      <c r="AW280" s="12" t="s">
        <v>37</v>
      </c>
      <c r="AX280" s="12" t="s">
        <v>74</v>
      </c>
      <c r="AY280" s="226" t="s">
        <v>154</v>
      </c>
    </row>
    <row r="281" spans="2:65" s="12" customFormat="1" ht="12">
      <c r="B281" s="216"/>
      <c r="C281" s="217"/>
      <c r="D281" s="213" t="s">
        <v>165</v>
      </c>
      <c r="E281" s="218" t="s">
        <v>22</v>
      </c>
      <c r="F281" s="219" t="s">
        <v>348</v>
      </c>
      <c r="G281" s="217"/>
      <c r="H281" s="220" t="s">
        <v>22</v>
      </c>
      <c r="I281" s="221"/>
      <c r="J281" s="217"/>
      <c r="K281" s="217"/>
      <c r="L281" s="222"/>
      <c r="M281" s="223"/>
      <c r="N281" s="224"/>
      <c r="O281" s="224"/>
      <c r="P281" s="224"/>
      <c r="Q281" s="224"/>
      <c r="R281" s="224"/>
      <c r="S281" s="224"/>
      <c r="T281" s="225"/>
      <c r="AT281" s="226" t="s">
        <v>165</v>
      </c>
      <c r="AU281" s="226" t="s">
        <v>81</v>
      </c>
      <c r="AV281" s="12" t="s">
        <v>24</v>
      </c>
      <c r="AW281" s="12" t="s">
        <v>37</v>
      </c>
      <c r="AX281" s="12" t="s">
        <v>74</v>
      </c>
      <c r="AY281" s="226" t="s">
        <v>154</v>
      </c>
    </row>
    <row r="282" spans="2:65" s="12" customFormat="1" ht="12">
      <c r="B282" s="216"/>
      <c r="C282" s="217"/>
      <c r="D282" s="213" t="s">
        <v>165</v>
      </c>
      <c r="E282" s="218" t="s">
        <v>22</v>
      </c>
      <c r="F282" s="219" t="s">
        <v>349</v>
      </c>
      <c r="G282" s="217"/>
      <c r="H282" s="220" t="s">
        <v>22</v>
      </c>
      <c r="I282" s="221"/>
      <c r="J282" s="217"/>
      <c r="K282" s="217"/>
      <c r="L282" s="222"/>
      <c r="M282" s="223"/>
      <c r="N282" s="224"/>
      <c r="O282" s="224"/>
      <c r="P282" s="224"/>
      <c r="Q282" s="224"/>
      <c r="R282" s="224"/>
      <c r="S282" s="224"/>
      <c r="T282" s="225"/>
      <c r="AT282" s="226" t="s">
        <v>165</v>
      </c>
      <c r="AU282" s="226" t="s">
        <v>81</v>
      </c>
      <c r="AV282" s="12" t="s">
        <v>24</v>
      </c>
      <c r="AW282" s="12" t="s">
        <v>37</v>
      </c>
      <c r="AX282" s="12" t="s">
        <v>74</v>
      </c>
      <c r="AY282" s="226" t="s">
        <v>154</v>
      </c>
    </row>
    <row r="283" spans="2:65" s="12" customFormat="1" ht="12">
      <c r="B283" s="216"/>
      <c r="C283" s="217"/>
      <c r="D283" s="213" t="s">
        <v>165</v>
      </c>
      <c r="E283" s="218" t="s">
        <v>22</v>
      </c>
      <c r="F283" s="219" t="s">
        <v>350</v>
      </c>
      <c r="G283" s="217"/>
      <c r="H283" s="220" t="s">
        <v>22</v>
      </c>
      <c r="I283" s="221"/>
      <c r="J283" s="217"/>
      <c r="K283" s="217"/>
      <c r="L283" s="222"/>
      <c r="M283" s="223"/>
      <c r="N283" s="224"/>
      <c r="O283" s="224"/>
      <c r="P283" s="224"/>
      <c r="Q283" s="224"/>
      <c r="R283" s="224"/>
      <c r="S283" s="224"/>
      <c r="T283" s="225"/>
      <c r="AT283" s="226" t="s">
        <v>165</v>
      </c>
      <c r="AU283" s="226" t="s">
        <v>81</v>
      </c>
      <c r="AV283" s="12" t="s">
        <v>24</v>
      </c>
      <c r="AW283" s="12" t="s">
        <v>37</v>
      </c>
      <c r="AX283" s="12" t="s">
        <v>74</v>
      </c>
      <c r="AY283" s="226" t="s">
        <v>154</v>
      </c>
    </row>
    <row r="284" spans="2:65" s="13" customFormat="1" ht="12">
      <c r="B284" s="227"/>
      <c r="C284" s="228"/>
      <c r="D284" s="213" t="s">
        <v>165</v>
      </c>
      <c r="E284" s="239" t="s">
        <v>22</v>
      </c>
      <c r="F284" s="240" t="s">
        <v>24</v>
      </c>
      <c r="G284" s="228"/>
      <c r="H284" s="241">
        <v>1</v>
      </c>
      <c r="I284" s="233"/>
      <c r="J284" s="228"/>
      <c r="K284" s="228"/>
      <c r="L284" s="234"/>
      <c r="M284" s="235"/>
      <c r="N284" s="236"/>
      <c r="O284" s="236"/>
      <c r="P284" s="236"/>
      <c r="Q284" s="236"/>
      <c r="R284" s="236"/>
      <c r="S284" s="236"/>
      <c r="T284" s="237"/>
      <c r="AT284" s="238" t="s">
        <v>165</v>
      </c>
      <c r="AU284" s="238" t="s">
        <v>81</v>
      </c>
      <c r="AV284" s="13" t="s">
        <v>81</v>
      </c>
      <c r="AW284" s="13" t="s">
        <v>37</v>
      </c>
      <c r="AX284" s="13" t="s">
        <v>24</v>
      </c>
      <c r="AY284" s="238" t="s">
        <v>154</v>
      </c>
    </row>
    <row r="285" spans="2:65" s="11" customFormat="1" ht="29.85" customHeight="1">
      <c r="B285" s="184"/>
      <c r="C285" s="185"/>
      <c r="D285" s="198" t="s">
        <v>73</v>
      </c>
      <c r="E285" s="199" t="s">
        <v>351</v>
      </c>
      <c r="F285" s="199" t="s">
        <v>352</v>
      </c>
      <c r="G285" s="185"/>
      <c r="H285" s="185"/>
      <c r="I285" s="188"/>
      <c r="J285" s="200">
        <f>BK285</f>
        <v>0</v>
      </c>
      <c r="K285" s="185"/>
      <c r="L285" s="190"/>
      <c r="M285" s="191"/>
      <c r="N285" s="192"/>
      <c r="O285" s="192"/>
      <c r="P285" s="193">
        <f>SUM(P286:P288)</f>
        <v>0</v>
      </c>
      <c r="Q285" s="192"/>
      <c r="R285" s="193">
        <f>SUM(R286:R288)</f>
        <v>0</v>
      </c>
      <c r="S285" s="192"/>
      <c r="T285" s="194">
        <f>SUM(T286:T288)</f>
        <v>0</v>
      </c>
      <c r="AR285" s="195" t="s">
        <v>24</v>
      </c>
      <c r="AT285" s="196" t="s">
        <v>73</v>
      </c>
      <c r="AU285" s="196" t="s">
        <v>24</v>
      </c>
      <c r="AY285" s="195" t="s">
        <v>154</v>
      </c>
      <c r="BK285" s="197">
        <f>SUM(BK286:BK288)</f>
        <v>0</v>
      </c>
    </row>
    <row r="286" spans="2:65" s="1" customFormat="1" ht="31.5" customHeight="1">
      <c r="B286" s="42"/>
      <c r="C286" s="201" t="s">
        <v>353</v>
      </c>
      <c r="D286" s="201" t="s">
        <v>156</v>
      </c>
      <c r="E286" s="202" t="s">
        <v>354</v>
      </c>
      <c r="F286" s="203" t="s">
        <v>355</v>
      </c>
      <c r="G286" s="204" t="s">
        <v>241</v>
      </c>
      <c r="H286" s="205">
        <v>5.8</v>
      </c>
      <c r="I286" s="206"/>
      <c r="J286" s="207">
        <f>ROUND(I286*H286,2)</f>
        <v>0</v>
      </c>
      <c r="K286" s="203" t="s">
        <v>160</v>
      </c>
      <c r="L286" s="62"/>
      <c r="M286" s="208" t="s">
        <v>22</v>
      </c>
      <c r="N286" s="209" t="s">
        <v>45</v>
      </c>
      <c r="O286" s="43"/>
      <c r="P286" s="210">
        <f>O286*H286</f>
        <v>0</v>
      </c>
      <c r="Q286" s="210">
        <v>0</v>
      </c>
      <c r="R286" s="210">
        <f>Q286*H286</f>
        <v>0</v>
      </c>
      <c r="S286" s="210">
        <v>0</v>
      </c>
      <c r="T286" s="211">
        <f>S286*H286</f>
        <v>0</v>
      </c>
      <c r="AR286" s="25" t="s">
        <v>161</v>
      </c>
      <c r="AT286" s="25" t="s">
        <v>156</v>
      </c>
      <c r="AU286" s="25" t="s">
        <v>81</v>
      </c>
      <c r="AY286" s="25" t="s">
        <v>154</v>
      </c>
      <c r="BE286" s="212">
        <f>IF(N286="základní",J286,0)</f>
        <v>0</v>
      </c>
      <c r="BF286" s="212">
        <f>IF(N286="snížená",J286,0)</f>
        <v>0</v>
      </c>
      <c r="BG286" s="212">
        <f>IF(N286="zákl. přenesená",J286,0)</f>
        <v>0</v>
      </c>
      <c r="BH286" s="212">
        <f>IF(N286="sníž. přenesená",J286,0)</f>
        <v>0</v>
      </c>
      <c r="BI286" s="212">
        <f>IF(N286="nulová",J286,0)</f>
        <v>0</v>
      </c>
      <c r="BJ286" s="25" t="s">
        <v>24</v>
      </c>
      <c r="BK286" s="212">
        <f>ROUND(I286*H286,2)</f>
        <v>0</v>
      </c>
      <c r="BL286" s="25" t="s">
        <v>161</v>
      </c>
      <c r="BM286" s="25" t="s">
        <v>356</v>
      </c>
    </row>
    <row r="287" spans="2:65" s="12" customFormat="1" ht="12">
      <c r="B287" s="216"/>
      <c r="C287" s="217"/>
      <c r="D287" s="213" t="s">
        <v>165</v>
      </c>
      <c r="E287" s="218" t="s">
        <v>22</v>
      </c>
      <c r="F287" s="219" t="s">
        <v>271</v>
      </c>
      <c r="G287" s="217"/>
      <c r="H287" s="220" t="s">
        <v>22</v>
      </c>
      <c r="I287" s="221"/>
      <c r="J287" s="217"/>
      <c r="K287" s="217"/>
      <c r="L287" s="222"/>
      <c r="M287" s="223"/>
      <c r="N287" s="224"/>
      <c r="O287" s="224"/>
      <c r="P287" s="224"/>
      <c r="Q287" s="224"/>
      <c r="R287" s="224"/>
      <c r="S287" s="224"/>
      <c r="T287" s="225"/>
      <c r="AT287" s="226" t="s">
        <v>165</v>
      </c>
      <c r="AU287" s="226" t="s">
        <v>81</v>
      </c>
      <c r="AV287" s="12" t="s">
        <v>24</v>
      </c>
      <c r="AW287" s="12" t="s">
        <v>37</v>
      </c>
      <c r="AX287" s="12" t="s">
        <v>74</v>
      </c>
      <c r="AY287" s="226" t="s">
        <v>154</v>
      </c>
    </row>
    <row r="288" spans="2:65" s="13" customFormat="1" ht="12">
      <c r="B288" s="227"/>
      <c r="C288" s="228"/>
      <c r="D288" s="213" t="s">
        <v>165</v>
      </c>
      <c r="E288" s="239" t="s">
        <v>22</v>
      </c>
      <c r="F288" s="240" t="s">
        <v>357</v>
      </c>
      <c r="G288" s="228"/>
      <c r="H288" s="241">
        <v>5.8</v>
      </c>
      <c r="I288" s="233"/>
      <c r="J288" s="228"/>
      <c r="K288" s="228"/>
      <c r="L288" s="234"/>
      <c r="M288" s="235"/>
      <c r="N288" s="236"/>
      <c r="O288" s="236"/>
      <c r="P288" s="236"/>
      <c r="Q288" s="236"/>
      <c r="R288" s="236"/>
      <c r="S288" s="236"/>
      <c r="T288" s="237"/>
      <c r="AT288" s="238" t="s">
        <v>165</v>
      </c>
      <c r="AU288" s="238" t="s">
        <v>81</v>
      </c>
      <c r="AV288" s="13" t="s">
        <v>81</v>
      </c>
      <c r="AW288" s="13" t="s">
        <v>37</v>
      </c>
      <c r="AX288" s="13" t="s">
        <v>24</v>
      </c>
      <c r="AY288" s="238" t="s">
        <v>154</v>
      </c>
    </row>
    <row r="289" spans="2:65" s="11" customFormat="1" ht="29.85" customHeight="1">
      <c r="B289" s="184"/>
      <c r="C289" s="185"/>
      <c r="D289" s="198" t="s">
        <v>73</v>
      </c>
      <c r="E289" s="199" t="s">
        <v>358</v>
      </c>
      <c r="F289" s="199" t="s">
        <v>359</v>
      </c>
      <c r="G289" s="185"/>
      <c r="H289" s="185"/>
      <c r="I289" s="188"/>
      <c r="J289" s="200">
        <f>BK289</f>
        <v>0</v>
      </c>
      <c r="K289" s="185"/>
      <c r="L289" s="190"/>
      <c r="M289" s="191"/>
      <c r="N289" s="192"/>
      <c r="O289" s="192"/>
      <c r="P289" s="193">
        <f>SUM(P290:P295)</f>
        <v>0</v>
      </c>
      <c r="Q289" s="192"/>
      <c r="R289" s="193">
        <f>SUM(R290:R295)</f>
        <v>1.3006500000000001</v>
      </c>
      <c r="S289" s="192"/>
      <c r="T289" s="194">
        <f>SUM(T290:T295)</f>
        <v>0</v>
      </c>
      <c r="AR289" s="195" t="s">
        <v>24</v>
      </c>
      <c r="AT289" s="196" t="s">
        <v>73</v>
      </c>
      <c r="AU289" s="196" t="s">
        <v>24</v>
      </c>
      <c r="AY289" s="195" t="s">
        <v>154</v>
      </c>
      <c r="BK289" s="197">
        <f>SUM(BK290:BK295)</f>
        <v>0</v>
      </c>
    </row>
    <row r="290" spans="2:65" s="1" customFormat="1" ht="57" customHeight="1">
      <c r="B290" s="42"/>
      <c r="C290" s="201" t="s">
        <v>360</v>
      </c>
      <c r="D290" s="201" t="s">
        <v>156</v>
      </c>
      <c r="E290" s="202" t="s">
        <v>361</v>
      </c>
      <c r="F290" s="203" t="s">
        <v>362</v>
      </c>
      <c r="G290" s="204" t="s">
        <v>241</v>
      </c>
      <c r="H290" s="205">
        <v>5.8</v>
      </c>
      <c r="I290" s="206"/>
      <c r="J290" s="207">
        <f>ROUND(I290*H290,2)</f>
        <v>0</v>
      </c>
      <c r="K290" s="203" t="s">
        <v>160</v>
      </c>
      <c r="L290" s="62"/>
      <c r="M290" s="208" t="s">
        <v>22</v>
      </c>
      <c r="N290" s="209" t="s">
        <v>45</v>
      </c>
      <c r="O290" s="43"/>
      <c r="P290" s="210">
        <f>O290*H290</f>
        <v>0</v>
      </c>
      <c r="Q290" s="210">
        <v>8.4250000000000005E-2</v>
      </c>
      <c r="R290" s="210">
        <f>Q290*H290</f>
        <v>0.48865000000000003</v>
      </c>
      <c r="S290" s="210">
        <v>0</v>
      </c>
      <c r="T290" s="211">
        <f>S290*H290</f>
        <v>0</v>
      </c>
      <c r="AR290" s="25" t="s">
        <v>161</v>
      </c>
      <c r="AT290" s="25" t="s">
        <v>156</v>
      </c>
      <c r="AU290" s="25" t="s">
        <v>81</v>
      </c>
      <c r="AY290" s="25" t="s">
        <v>154</v>
      </c>
      <c r="BE290" s="212">
        <f>IF(N290="základní",J290,0)</f>
        <v>0</v>
      </c>
      <c r="BF290" s="212">
        <f>IF(N290="snížená",J290,0)</f>
        <v>0</v>
      </c>
      <c r="BG290" s="212">
        <f>IF(N290="zákl. přenesená",J290,0)</f>
        <v>0</v>
      </c>
      <c r="BH290" s="212">
        <f>IF(N290="sníž. přenesená",J290,0)</f>
        <v>0</v>
      </c>
      <c r="BI290" s="212">
        <f>IF(N290="nulová",J290,0)</f>
        <v>0</v>
      </c>
      <c r="BJ290" s="25" t="s">
        <v>24</v>
      </c>
      <c r="BK290" s="212">
        <f>ROUND(I290*H290,2)</f>
        <v>0</v>
      </c>
      <c r="BL290" s="25" t="s">
        <v>161</v>
      </c>
      <c r="BM290" s="25" t="s">
        <v>363</v>
      </c>
    </row>
    <row r="291" spans="2:65" s="1" customFormat="1" ht="108">
      <c r="B291" s="42"/>
      <c r="C291" s="64"/>
      <c r="D291" s="213" t="s">
        <v>163</v>
      </c>
      <c r="E291" s="64"/>
      <c r="F291" s="214" t="s">
        <v>364</v>
      </c>
      <c r="G291" s="64"/>
      <c r="H291" s="64"/>
      <c r="I291" s="169"/>
      <c r="J291" s="64"/>
      <c r="K291" s="64"/>
      <c r="L291" s="62"/>
      <c r="M291" s="215"/>
      <c r="N291" s="43"/>
      <c r="O291" s="43"/>
      <c r="P291" s="43"/>
      <c r="Q291" s="43"/>
      <c r="R291" s="43"/>
      <c r="S291" s="43"/>
      <c r="T291" s="79"/>
      <c r="AT291" s="25" t="s">
        <v>163</v>
      </c>
      <c r="AU291" s="25" t="s">
        <v>81</v>
      </c>
    </row>
    <row r="292" spans="2:65" s="12" customFormat="1" ht="12">
      <c r="B292" s="216"/>
      <c r="C292" s="217"/>
      <c r="D292" s="213" t="s">
        <v>165</v>
      </c>
      <c r="E292" s="218" t="s">
        <v>22</v>
      </c>
      <c r="F292" s="219" t="s">
        <v>365</v>
      </c>
      <c r="G292" s="217"/>
      <c r="H292" s="220" t="s">
        <v>22</v>
      </c>
      <c r="I292" s="221"/>
      <c r="J292" s="217"/>
      <c r="K292" s="217"/>
      <c r="L292" s="222"/>
      <c r="M292" s="223"/>
      <c r="N292" s="224"/>
      <c r="O292" s="224"/>
      <c r="P292" s="224"/>
      <c r="Q292" s="224"/>
      <c r="R292" s="224"/>
      <c r="S292" s="224"/>
      <c r="T292" s="225"/>
      <c r="AT292" s="226" t="s">
        <v>165</v>
      </c>
      <c r="AU292" s="226" t="s">
        <v>81</v>
      </c>
      <c r="AV292" s="12" t="s">
        <v>24</v>
      </c>
      <c r="AW292" s="12" t="s">
        <v>37</v>
      </c>
      <c r="AX292" s="12" t="s">
        <v>74</v>
      </c>
      <c r="AY292" s="226" t="s">
        <v>154</v>
      </c>
    </row>
    <row r="293" spans="2:65" s="12" customFormat="1" ht="12">
      <c r="B293" s="216"/>
      <c r="C293" s="217"/>
      <c r="D293" s="213" t="s">
        <v>165</v>
      </c>
      <c r="E293" s="218" t="s">
        <v>22</v>
      </c>
      <c r="F293" s="219" t="s">
        <v>271</v>
      </c>
      <c r="G293" s="217"/>
      <c r="H293" s="220" t="s">
        <v>22</v>
      </c>
      <c r="I293" s="221"/>
      <c r="J293" s="217"/>
      <c r="K293" s="217"/>
      <c r="L293" s="222"/>
      <c r="M293" s="223"/>
      <c r="N293" s="224"/>
      <c r="O293" s="224"/>
      <c r="P293" s="224"/>
      <c r="Q293" s="224"/>
      <c r="R293" s="224"/>
      <c r="S293" s="224"/>
      <c r="T293" s="225"/>
      <c r="AT293" s="226" t="s">
        <v>165</v>
      </c>
      <c r="AU293" s="226" t="s">
        <v>81</v>
      </c>
      <c r="AV293" s="12" t="s">
        <v>24</v>
      </c>
      <c r="AW293" s="12" t="s">
        <v>37</v>
      </c>
      <c r="AX293" s="12" t="s">
        <v>74</v>
      </c>
      <c r="AY293" s="226" t="s">
        <v>154</v>
      </c>
    </row>
    <row r="294" spans="2:65" s="13" customFormat="1" ht="12">
      <c r="B294" s="227"/>
      <c r="C294" s="228"/>
      <c r="D294" s="229" t="s">
        <v>165</v>
      </c>
      <c r="E294" s="230" t="s">
        <v>22</v>
      </c>
      <c r="F294" s="231" t="s">
        <v>357</v>
      </c>
      <c r="G294" s="228"/>
      <c r="H294" s="232">
        <v>5.8</v>
      </c>
      <c r="I294" s="233"/>
      <c r="J294" s="228"/>
      <c r="K294" s="228"/>
      <c r="L294" s="234"/>
      <c r="M294" s="235"/>
      <c r="N294" s="236"/>
      <c r="O294" s="236"/>
      <c r="P294" s="236"/>
      <c r="Q294" s="236"/>
      <c r="R294" s="236"/>
      <c r="S294" s="236"/>
      <c r="T294" s="237"/>
      <c r="AT294" s="238" t="s">
        <v>165</v>
      </c>
      <c r="AU294" s="238" t="s">
        <v>81</v>
      </c>
      <c r="AV294" s="13" t="s">
        <v>81</v>
      </c>
      <c r="AW294" s="13" t="s">
        <v>37</v>
      </c>
      <c r="AX294" s="13" t="s">
        <v>24</v>
      </c>
      <c r="AY294" s="238" t="s">
        <v>154</v>
      </c>
    </row>
    <row r="295" spans="2:65" s="1" customFormat="1" ht="22.5" customHeight="1">
      <c r="B295" s="42"/>
      <c r="C295" s="267" t="s">
        <v>366</v>
      </c>
      <c r="D295" s="267" t="s">
        <v>367</v>
      </c>
      <c r="E295" s="268" t="s">
        <v>368</v>
      </c>
      <c r="F295" s="269" t="s">
        <v>369</v>
      </c>
      <c r="G295" s="270" t="s">
        <v>241</v>
      </c>
      <c r="H295" s="271">
        <v>5.8</v>
      </c>
      <c r="I295" s="272"/>
      <c r="J295" s="273">
        <f>ROUND(I295*H295,2)</f>
        <v>0</v>
      </c>
      <c r="K295" s="269" t="s">
        <v>22</v>
      </c>
      <c r="L295" s="274"/>
      <c r="M295" s="275" t="s">
        <v>22</v>
      </c>
      <c r="N295" s="276" t="s">
        <v>45</v>
      </c>
      <c r="O295" s="43"/>
      <c r="P295" s="210">
        <f>O295*H295</f>
        <v>0</v>
      </c>
      <c r="Q295" s="210">
        <v>0.14000000000000001</v>
      </c>
      <c r="R295" s="210">
        <f>Q295*H295</f>
        <v>0.81200000000000006</v>
      </c>
      <c r="S295" s="210">
        <v>0</v>
      </c>
      <c r="T295" s="211">
        <f>S295*H295</f>
        <v>0</v>
      </c>
      <c r="AR295" s="25" t="s">
        <v>218</v>
      </c>
      <c r="AT295" s="25" t="s">
        <v>367</v>
      </c>
      <c r="AU295" s="25" t="s">
        <v>81</v>
      </c>
      <c r="AY295" s="25" t="s">
        <v>154</v>
      </c>
      <c r="BE295" s="212">
        <f>IF(N295="základní",J295,0)</f>
        <v>0</v>
      </c>
      <c r="BF295" s="212">
        <f>IF(N295="snížená",J295,0)</f>
        <v>0</v>
      </c>
      <c r="BG295" s="212">
        <f>IF(N295="zákl. přenesená",J295,0)</f>
        <v>0</v>
      </c>
      <c r="BH295" s="212">
        <f>IF(N295="sníž. přenesená",J295,0)</f>
        <v>0</v>
      </c>
      <c r="BI295" s="212">
        <f>IF(N295="nulová",J295,0)</f>
        <v>0</v>
      </c>
      <c r="BJ295" s="25" t="s">
        <v>24</v>
      </c>
      <c r="BK295" s="212">
        <f>ROUND(I295*H295,2)</f>
        <v>0</v>
      </c>
      <c r="BL295" s="25" t="s">
        <v>161</v>
      </c>
      <c r="BM295" s="25" t="s">
        <v>370</v>
      </c>
    </row>
    <row r="296" spans="2:65" s="11" customFormat="1" ht="29.85" customHeight="1">
      <c r="B296" s="184"/>
      <c r="C296" s="185"/>
      <c r="D296" s="198" t="s">
        <v>73</v>
      </c>
      <c r="E296" s="199" t="s">
        <v>371</v>
      </c>
      <c r="F296" s="199" t="s">
        <v>372</v>
      </c>
      <c r="G296" s="185"/>
      <c r="H296" s="185"/>
      <c r="I296" s="188"/>
      <c r="J296" s="200">
        <f>BK296</f>
        <v>0</v>
      </c>
      <c r="K296" s="185"/>
      <c r="L296" s="190"/>
      <c r="M296" s="191"/>
      <c r="N296" s="192"/>
      <c r="O296" s="192"/>
      <c r="P296" s="193">
        <f>SUM(P297:P327)</f>
        <v>0</v>
      </c>
      <c r="Q296" s="192"/>
      <c r="R296" s="193">
        <f>SUM(R297:R327)</f>
        <v>3.1548400000000001</v>
      </c>
      <c r="S296" s="192"/>
      <c r="T296" s="194">
        <f>SUM(T297:T327)</f>
        <v>0</v>
      </c>
      <c r="AR296" s="195" t="s">
        <v>24</v>
      </c>
      <c r="AT296" s="196" t="s">
        <v>73</v>
      </c>
      <c r="AU296" s="196" t="s">
        <v>24</v>
      </c>
      <c r="AY296" s="195" t="s">
        <v>154</v>
      </c>
      <c r="BK296" s="197">
        <f>SUM(BK297:BK327)</f>
        <v>0</v>
      </c>
    </row>
    <row r="297" spans="2:65" s="1" customFormat="1" ht="31.5" customHeight="1">
      <c r="B297" s="42"/>
      <c r="C297" s="201" t="s">
        <v>373</v>
      </c>
      <c r="D297" s="201" t="s">
        <v>156</v>
      </c>
      <c r="E297" s="202" t="s">
        <v>374</v>
      </c>
      <c r="F297" s="203" t="s">
        <v>375</v>
      </c>
      <c r="G297" s="204" t="s">
        <v>241</v>
      </c>
      <c r="H297" s="205">
        <v>88</v>
      </c>
      <c r="I297" s="206"/>
      <c r="J297" s="207">
        <f>ROUND(I297*H297,2)</f>
        <v>0</v>
      </c>
      <c r="K297" s="203" t="s">
        <v>160</v>
      </c>
      <c r="L297" s="62"/>
      <c r="M297" s="208" t="s">
        <v>22</v>
      </c>
      <c r="N297" s="209" t="s">
        <v>45</v>
      </c>
      <c r="O297" s="43"/>
      <c r="P297" s="210">
        <f>O297*H297</f>
        <v>0</v>
      </c>
      <c r="Q297" s="210">
        <v>1.8380000000000001E-2</v>
      </c>
      <c r="R297" s="210">
        <f>Q297*H297</f>
        <v>1.61744</v>
      </c>
      <c r="S297" s="210">
        <v>0</v>
      </c>
      <c r="T297" s="211">
        <f>S297*H297</f>
        <v>0</v>
      </c>
      <c r="AR297" s="25" t="s">
        <v>161</v>
      </c>
      <c r="AT297" s="25" t="s">
        <v>156</v>
      </c>
      <c r="AU297" s="25" t="s">
        <v>81</v>
      </c>
      <c r="AY297" s="25" t="s">
        <v>154</v>
      </c>
      <c r="BE297" s="212">
        <f>IF(N297="základní",J297,0)</f>
        <v>0</v>
      </c>
      <c r="BF297" s="212">
        <f>IF(N297="snížená",J297,0)</f>
        <v>0</v>
      </c>
      <c r="BG297" s="212">
        <f>IF(N297="zákl. přenesená",J297,0)</f>
        <v>0</v>
      </c>
      <c r="BH297" s="212">
        <f>IF(N297="sníž. přenesená",J297,0)</f>
        <v>0</v>
      </c>
      <c r="BI297" s="212">
        <f>IF(N297="nulová",J297,0)</f>
        <v>0</v>
      </c>
      <c r="BJ297" s="25" t="s">
        <v>24</v>
      </c>
      <c r="BK297" s="212">
        <f>ROUND(I297*H297,2)</f>
        <v>0</v>
      </c>
      <c r="BL297" s="25" t="s">
        <v>161</v>
      </c>
      <c r="BM297" s="25" t="s">
        <v>376</v>
      </c>
    </row>
    <row r="298" spans="2:65" s="1" customFormat="1" ht="60">
      <c r="B298" s="42"/>
      <c r="C298" s="64"/>
      <c r="D298" s="213" t="s">
        <v>163</v>
      </c>
      <c r="E298" s="64"/>
      <c r="F298" s="214" t="s">
        <v>377</v>
      </c>
      <c r="G298" s="64"/>
      <c r="H298" s="64"/>
      <c r="I298" s="169"/>
      <c r="J298" s="64"/>
      <c r="K298" s="64"/>
      <c r="L298" s="62"/>
      <c r="M298" s="215"/>
      <c r="N298" s="43"/>
      <c r="O298" s="43"/>
      <c r="P298" s="43"/>
      <c r="Q298" s="43"/>
      <c r="R298" s="43"/>
      <c r="S298" s="43"/>
      <c r="T298" s="79"/>
      <c r="AT298" s="25" t="s">
        <v>163</v>
      </c>
      <c r="AU298" s="25" t="s">
        <v>81</v>
      </c>
    </row>
    <row r="299" spans="2:65" s="12" customFormat="1" ht="12">
      <c r="B299" s="216"/>
      <c r="C299" s="217"/>
      <c r="D299" s="213" t="s">
        <v>165</v>
      </c>
      <c r="E299" s="218" t="s">
        <v>22</v>
      </c>
      <c r="F299" s="219" t="s">
        <v>378</v>
      </c>
      <c r="G299" s="217"/>
      <c r="H299" s="220" t="s">
        <v>22</v>
      </c>
      <c r="I299" s="221"/>
      <c r="J299" s="217"/>
      <c r="K299" s="217"/>
      <c r="L299" s="222"/>
      <c r="M299" s="223"/>
      <c r="N299" s="224"/>
      <c r="O299" s="224"/>
      <c r="P299" s="224"/>
      <c r="Q299" s="224"/>
      <c r="R299" s="224"/>
      <c r="S299" s="224"/>
      <c r="T299" s="225"/>
      <c r="AT299" s="226" t="s">
        <v>165</v>
      </c>
      <c r="AU299" s="226" t="s">
        <v>81</v>
      </c>
      <c r="AV299" s="12" t="s">
        <v>24</v>
      </c>
      <c r="AW299" s="12" t="s">
        <v>37</v>
      </c>
      <c r="AX299" s="12" t="s">
        <v>74</v>
      </c>
      <c r="AY299" s="226" t="s">
        <v>154</v>
      </c>
    </row>
    <row r="300" spans="2:65" s="12" customFormat="1" ht="12">
      <c r="B300" s="216"/>
      <c r="C300" s="217"/>
      <c r="D300" s="213" t="s">
        <v>165</v>
      </c>
      <c r="E300" s="218" t="s">
        <v>22</v>
      </c>
      <c r="F300" s="219" t="s">
        <v>379</v>
      </c>
      <c r="G300" s="217"/>
      <c r="H300" s="220" t="s">
        <v>22</v>
      </c>
      <c r="I300" s="221"/>
      <c r="J300" s="217"/>
      <c r="K300" s="217"/>
      <c r="L300" s="222"/>
      <c r="M300" s="223"/>
      <c r="N300" s="224"/>
      <c r="O300" s="224"/>
      <c r="P300" s="224"/>
      <c r="Q300" s="224"/>
      <c r="R300" s="224"/>
      <c r="S300" s="224"/>
      <c r="T300" s="225"/>
      <c r="AT300" s="226" t="s">
        <v>165</v>
      </c>
      <c r="AU300" s="226" t="s">
        <v>81</v>
      </c>
      <c r="AV300" s="12" t="s">
        <v>24</v>
      </c>
      <c r="AW300" s="12" t="s">
        <v>37</v>
      </c>
      <c r="AX300" s="12" t="s">
        <v>74</v>
      </c>
      <c r="AY300" s="226" t="s">
        <v>154</v>
      </c>
    </row>
    <row r="301" spans="2:65" s="12" customFormat="1" ht="12">
      <c r="B301" s="216"/>
      <c r="C301" s="217"/>
      <c r="D301" s="213" t="s">
        <v>165</v>
      </c>
      <c r="E301" s="218" t="s">
        <v>22</v>
      </c>
      <c r="F301" s="219" t="s">
        <v>273</v>
      </c>
      <c r="G301" s="217"/>
      <c r="H301" s="220" t="s">
        <v>22</v>
      </c>
      <c r="I301" s="221"/>
      <c r="J301" s="217"/>
      <c r="K301" s="217"/>
      <c r="L301" s="222"/>
      <c r="M301" s="223"/>
      <c r="N301" s="224"/>
      <c r="O301" s="224"/>
      <c r="P301" s="224"/>
      <c r="Q301" s="224"/>
      <c r="R301" s="224"/>
      <c r="S301" s="224"/>
      <c r="T301" s="225"/>
      <c r="AT301" s="226" t="s">
        <v>165</v>
      </c>
      <c r="AU301" s="226" t="s">
        <v>81</v>
      </c>
      <c r="AV301" s="12" t="s">
        <v>24</v>
      </c>
      <c r="AW301" s="12" t="s">
        <v>37</v>
      </c>
      <c r="AX301" s="12" t="s">
        <v>74</v>
      </c>
      <c r="AY301" s="226" t="s">
        <v>154</v>
      </c>
    </row>
    <row r="302" spans="2:65" s="12" customFormat="1" ht="12">
      <c r="B302" s="216"/>
      <c r="C302" s="217"/>
      <c r="D302" s="213" t="s">
        <v>165</v>
      </c>
      <c r="E302" s="218" t="s">
        <v>22</v>
      </c>
      <c r="F302" s="219" t="s">
        <v>380</v>
      </c>
      <c r="G302" s="217"/>
      <c r="H302" s="220" t="s">
        <v>22</v>
      </c>
      <c r="I302" s="221"/>
      <c r="J302" s="217"/>
      <c r="K302" s="217"/>
      <c r="L302" s="222"/>
      <c r="M302" s="223"/>
      <c r="N302" s="224"/>
      <c r="O302" s="224"/>
      <c r="P302" s="224"/>
      <c r="Q302" s="224"/>
      <c r="R302" s="224"/>
      <c r="S302" s="224"/>
      <c r="T302" s="225"/>
      <c r="AT302" s="226" t="s">
        <v>165</v>
      </c>
      <c r="AU302" s="226" t="s">
        <v>81</v>
      </c>
      <c r="AV302" s="12" t="s">
        <v>24</v>
      </c>
      <c r="AW302" s="12" t="s">
        <v>37</v>
      </c>
      <c r="AX302" s="12" t="s">
        <v>74</v>
      </c>
      <c r="AY302" s="226" t="s">
        <v>154</v>
      </c>
    </row>
    <row r="303" spans="2:65" s="12" customFormat="1" ht="12">
      <c r="B303" s="216"/>
      <c r="C303" s="217"/>
      <c r="D303" s="213" t="s">
        <v>165</v>
      </c>
      <c r="E303" s="218" t="s">
        <v>22</v>
      </c>
      <c r="F303" s="219" t="s">
        <v>381</v>
      </c>
      <c r="G303" s="217"/>
      <c r="H303" s="220" t="s">
        <v>22</v>
      </c>
      <c r="I303" s="221"/>
      <c r="J303" s="217"/>
      <c r="K303" s="217"/>
      <c r="L303" s="222"/>
      <c r="M303" s="223"/>
      <c r="N303" s="224"/>
      <c r="O303" s="224"/>
      <c r="P303" s="224"/>
      <c r="Q303" s="224"/>
      <c r="R303" s="224"/>
      <c r="S303" s="224"/>
      <c r="T303" s="225"/>
      <c r="AT303" s="226" t="s">
        <v>165</v>
      </c>
      <c r="AU303" s="226" t="s">
        <v>81</v>
      </c>
      <c r="AV303" s="12" t="s">
        <v>24</v>
      </c>
      <c r="AW303" s="12" t="s">
        <v>37</v>
      </c>
      <c r="AX303" s="12" t="s">
        <v>74</v>
      </c>
      <c r="AY303" s="226" t="s">
        <v>154</v>
      </c>
    </row>
    <row r="304" spans="2:65" s="12" customFormat="1" ht="12">
      <c r="B304" s="216"/>
      <c r="C304" s="217"/>
      <c r="D304" s="213" t="s">
        <v>165</v>
      </c>
      <c r="E304" s="218" t="s">
        <v>22</v>
      </c>
      <c r="F304" s="219" t="s">
        <v>382</v>
      </c>
      <c r="G304" s="217"/>
      <c r="H304" s="220" t="s">
        <v>22</v>
      </c>
      <c r="I304" s="221"/>
      <c r="J304" s="217"/>
      <c r="K304" s="217"/>
      <c r="L304" s="222"/>
      <c r="M304" s="223"/>
      <c r="N304" s="224"/>
      <c r="O304" s="224"/>
      <c r="P304" s="224"/>
      <c r="Q304" s="224"/>
      <c r="R304" s="224"/>
      <c r="S304" s="224"/>
      <c r="T304" s="225"/>
      <c r="AT304" s="226" t="s">
        <v>165</v>
      </c>
      <c r="AU304" s="226" t="s">
        <v>81</v>
      </c>
      <c r="AV304" s="12" t="s">
        <v>24</v>
      </c>
      <c r="AW304" s="12" t="s">
        <v>37</v>
      </c>
      <c r="AX304" s="12" t="s">
        <v>74</v>
      </c>
      <c r="AY304" s="226" t="s">
        <v>154</v>
      </c>
    </row>
    <row r="305" spans="2:65" s="12" customFormat="1" ht="12">
      <c r="B305" s="216"/>
      <c r="C305" s="217"/>
      <c r="D305" s="213" t="s">
        <v>165</v>
      </c>
      <c r="E305" s="218" t="s">
        <v>22</v>
      </c>
      <c r="F305" s="219" t="s">
        <v>383</v>
      </c>
      <c r="G305" s="217"/>
      <c r="H305" s="220" t="s">
        <v>22</v>
      </c>
      <c r="I305" s="221"/>
      <c r="J305" s="217"/>
      <c r="K305" s="217"/>
      <c r="L305" s="222"/>
      <c r="M305" s="223"/>
      <c r="N305" s="224"/>
      <c r="O305" s="224"/>
      <c r="P305" s="224"/>
      <c r="Q305" s="224"/>
      <c r="R305" s="224"/>
      <c r="S305" s="224"/>
      <c r="T305" s="225"/>
      <c r="AT305" s="226" t="s">
        <v>165</v>
      </c>
      <c r="AU305" s="226" t="s">
        <v>81</v>
      </c>
      <c r="AV305" s="12" t="s">
        <v>24</v>
      </c>
      <c r="AW305" s="12" t="s">
        <v>37</v>
      </c>
      <c r="AX305" s="12" t="s">
        <v>74</v>
      </c>
      <c r="AY305" s="226" t="s">
        <v>154</v>
      </c>
    </row>
    <row r="306" spans="2:65" s="13" customFormat="1" ht="12">
      <c r="B306" s="227"/>
      <c r="C306" s="228"/>
      <c r="D306" s="213" t="s">
        <v>165</v>
      </c>
      <c r="E306" s="239" t="s">
        <v>22</v>
      </c>
      <c r="F306" s="240" t="s">
        <v>384</v>
      </c>
      <c r="G306" s="228"/>
      <c r="H306" s="241">
        <v>80</v>
      </c>
      <c r="I306" s="233"/>
      <c r="J306" s="228"/>
      <c r="K306" s="228"/>
      <c r="L306" s="234"/>
      <c r="M306" s="235"/>
      <c r="N306" s="236"/>
      <c r="O306" s="236"/>
      <c r="P306" s="236"/>
      <c r="Q306" s="236"/>
      <c r="R306" s="236"/>
      <c r="S306" s="236"/>
      <c r="T306" s="237"/>
      <c r="AT306" s="238" t="s">
        <v>165</v>
      </c>
      <c r="AU306" s="238" t="s">
        <v>81</v>
      </c>
      <c r="AV306" s="13" t="s">
        <v>81</v>
      </c>
      <c r="AW306" s="13" t="s">
        <v>37</v>
      </c>
      <c r="AX306" s="13" t="s">
        <v>74</v>
      </c>
      <c r="AY306" s="238" t="s">
        <v>154</v>
      </c>
    </row>
    <row r="307" spans="2:65" s="12" customFormat="1" ht="12">
      <c r="B307" s="216"/>
      <c r="C307" s="217"/>
      <c r="D307" s="213" t="s">
        <v>165</v>
      </c>
      <c r="E307" s="218" t="s">
        <v>22</v>
      </c>
      <c r="F307" s="219" t="s">
        <v>279</v>
      </c>
      <c r="G307" s="217"/>
      <c r="H307" s="220" t="s">
        <v>22</v>
      </c>
      <c r="I307" s="221"/>
      <c r="J307" s="217"/>
      <c r="K307" s="217"/>
      <c r="L307" s="222"/>
      <c r="M307" s="223"/>
      <c r="N307" s="224"/>
      <c r="O307" s="224"/>
      <c r="P307" s="224"/>
      <c r="Q307" s="224"/>
      <c r="R307" s="224"/>
      <c r="S307" s="224"/>
      <c r="T307" s="225"/>
      <c r="AT307" s="226" t="s">
        <v>165</v>
      </c>
      <c r="AU307" s="226" t="s">
        <v>81</v>
      </c>
      <c r="AV307" s="12" t="s">
        <v>24</v>
      </c>
      <c r="AW307" s="12" t="s">
        <v>37</v>
      </c>
      <c r="AX307" s="12" t="s">
        <v>74</v>
      </c>
      <c r="AY307" s="226" t="s">
        <v>154</v>
      </c>
    </row>
    <row r="308" spans="2:65" s="12" customFormat="1" ht="12">
      <c r="B308" s="216"/>
      <c r="C308" s="217"/>
      <c r="D308" s="213" t="s">
        <v>165</v>
      </c>
      <c r="E308" s="218" t="s">
        <v>22</v>
      </c>
      <c r="F308" s="219" t="s">
        <v>385</v>
      </c>
      <c r="G308" s="217"/>
      <c r="H308" s="220" t="s">
        <v>22</v>
      </c>
      <c r="I308" s="221"/>
      <c r="J308" s="217"/>
      <c r="K308" s="217"/>
      <c r="L308" s="222"/>
      <c r="M308" s="223"/>
      <c r="N308" s="224"/>
      <c r="O308" s="224"/>
      <c r="P308" s="224"/>
      <c r="Q308" s="224"/>
      <c r="R308" s="224"/>
      <c r="S308" s="224"/>
      <c r="T308" s="225"/>
      <c r="AT308" s="226" t="s">
        <v>165</v>
      </c>
      <c r="AU308" s="226" t="s">
        <v>81</v>
      </c>
      <c r="AV308" s="12" t="s">
        <v>24</v>
      </c>
      <c r="AW308" s="12" t="s">
        <v>37</v>
      </c>
      <c r="AX308" s="12" t="s">
        <v>74</v>
      </c>
      <c r="AY308" s="226" t="s">
        <v>154</v>
      </c>
    </row>
    <row r="309" spans="2:65" s="12" customFormat="1" ht="12">
      <c r="B309" s="216"/>
      <c r="C309" s="217"/>
      <c r="D309" s="213" t="s">
        <v>165</v>
      </c>
      <c r="E309" s="218" t="s">
        <v>22</v>
      </c>
      <c r="F309" s="219" t="s">
        <v>386</v>
      </c>
      <c r="G309" s="217"/>
      <c r="H309" s="220" t="s">
        <v>22</v>
      </c>
      <c r="I309" s="221"/>
      <c r="J309" s="217"/>
      <c r="K309" s="217"/>
      <c r="L309" s="222"/>
      <c r="M309" s="223"/>
      <c r="N309" s="224"/>
      <c r="O309" s="224"/>
      <c r="P309" s="224"/>
      <c r="Q309" s="224"/>
      <c r="R309" s="224"/>
      <c r="S309" s="224"/>
      <c r="T309" s="225"/>
      <c r="AT309" s="226" t="s">
        <v>165</v>
      </c>
      <c r="AU309" s="226" t="s">
        <v>81</v>
      </c>
      <c r="AV309" s="12" t="s">
        <v>24</v>
      </c>
      <c r="AW309" s="12" t="s">
        <v>37</v>
      </c>
      <c r="AX309" s="12" t="s">
        <v>74</v>
      </c>
      <c r="AY309" s="226" t="s">
        <v>154</v>
      </c>
    </row>
    <row r="310" spans="2:65" s="13" customFormat="1" ht="12">
      <c r="B310" s="227"/>
      <c r="C310" s="228"/>
      <c r="D310" s="213" t="s">
        <v>165</v>
      </c>
      <c r="E310" s="239" t="s">
        <v>22</v>
      </c>
      <c r="F310" s="240" t="s">
        <v>218</v>
      </c>
      <c r="G310" s="228"/>
      <c r="H310" s="241">
        <v>8</v>
      </c>
      <c r="I310" s="233"/>
      <c r="J310" s="228"/>
      <c r="K310" s="228"/>
      <c r="L310" s="234"/>
      <c r="M310" s="235"/>
      <c r="N310" s="236"/>
      <c r="O310" s="236"/>
      <c r="P310" s="236"/>
      <c r="Q310" s="236"/>
      <c r="R310" s="236"/>
      <c r="S310" s="236"/>
      <c r="T310" s="237"/>
      <c r="AT310" s="238" t="s">
        <v>165</v>
      </c>
      <c r="AU310" s="238" t="s">
        <v>81</v>
      </c>
      <c r="AV310" s="13" t="s">
        <v>81</v>
      </c>
      <c r="AW310" s="13" t="s">
        <v>37</v>
      </c>
      <c r="AX310" s="13" t="s">
        <v>74</v>
      </c>
      <c r="AY310" s="238" t="s">
        <v>154</v>
      </c>
    </row>
    <row r="311" spans="2:65" s="14" customFormat="1" ht="12">
      <c r="B311" s="242"/>
      <c r="C311" s="243"/>
      <c r="D311" s="229" t="s">
        <v>165</v>
      </c>
      <c r="E311" s="244" t="s">
        <v>22</v>
      </c>
      <c r="F311" s="245" t="s">
        <v>178</v>
      </c>
      <c r="G311" s="243"/>
      <c r="H311" s="246">
        <v>88</v>
      </c>
      <c r="I311" s="247"/>
      <c r="J311" s="243"/>
      <c r="K311" s="243"/>
      <c r="L311" s="248"/>
      <c r="M311" s="249"/>
      <c r="N311" s="250"/>
      <c r="O311" s="250"/>
      <c r="P311" s="250"/>
      <c r="Q311" s="250"/>
      <c r="R311" s="250"/>
      <c r="S311" s="250"/>
      <c r="T311" s="251"/>
      <c r="AT311" s="252" t="s">
        <v>165</v>
      </c>
      <c r="AU311" s="252" t="s">
        <v>81</v>
      </c>
      <c r="AV311" s="14" t="s">
        <v>161</v>
      </c>
      <c r="AW311" s="14" t="s">
        <v>37</v>
      </c>
      <c r="AX311" s="14" t="s">
        <v>24</v>
      </c>
      <c r="AY311" s="252" t="s">
        <v>154</v>
      </c>
    </row>
    <row r="312" spans="2:65" s="1" customFormat="1" ht="31.5" customHeight="1">
      <c r="B312" s="42"/>
      <c r="C312" s="201" t="s">
        <v>216</v>
      </c>
      <c r="D312" s="201" t="s">
        <v>156</v>
      </c>
      <c r="E312" s="202" t="s">
        <v>387</v>
      </c>
      <c r="F312" s="203" t="s">
        <v>388</v>
      </c>
      <c r="G312" s="204" t="s">
        <v>241</v>
      </c>
      <c r="H312" s="205">
        <v>176</v>
      </c>
      <c r="I312" s="206"/>
      <c r="J312" s="207">
        <f>ROUND(I312*H312,2)</f>
        <v>0</v>
      </c>
      <c r="K312" s="203" t="s">
        <v>160</v>
      </c>
      <c r="L312" s="62"/>
      <c r="M312" s="208" t="s">
        <v>22</v>
      </c>
      <c r="N312" s="209" t="s">
        <v>45</v>
      </c>
      <c r="O312" s="43"/>
      <c r="P312" s="210">
        <f>O312*H312</f>
        <v>0</v>
      </c>
      <c r="Q312" s="210">
        <v>7.9000000000000008E-3</v>
      </c>
      <c r="R312" s="210">
        <f>Q312*H312</f>
        <v>1.3904000000000001</v>
      </c>
      <c r="S312" s="210">
        <v>0</v>
      </c>
      <c r="T312" s="211">
        <f>S312*H312</f>
        <v>0</v>
      </c>
      <c r="AR312" s="25" t="s">
        <v>161</v>
      </c>
      <c r="AT312" s="25" t="s">
        <v>156</v>
      </c>
      <c r="AU312" s="25" t="s">
        <v>81</v>
      </c>
      <c r="AY312" s="25" t="s">
        <v>154</v>
      </c>
      <c r="BE312" s="212">
        <f>IF(N312="základní",J312,0)</f>
        <v>0</v>
      </c>
      <c r="BF312" s="212">
        <f>IF(N312="snížená",J312,0)</f>
        <v>0</v>
      </c>
      <c r="BG312" s="212">
        <f>IF(N312="zákl. přenesená",J312,0)</f>
        <v>0</v>
      </c>
      <c r="BH312" s="212">
        <f>IF(N312="sníž. přenesená",J312,0)</f>
        <v>0</v>
      </c>
      <c r="BI312" s="212">
        <f>IF(N312="nulová",J312,0)</f>
        <v>0</v>
      </c>
      <c r="BJ312" s="25" t="s">
        <v>24</v>
      </c>
      <c r="BK312" s="212">
        <f>ROUND(I312*H312,2)</f>
        <v>0</v>
      </c>
      <c r="BL312" s="25" t="s">
        <v>161</v>
      </c>
      <c r="BM312" s="25" t="s">
        <v>389</v>
      </c>
    </row>
    <row r="313" spans="2:65" s="1" customFormat="1" ht="60">
      <c r="B313" s="42"/>
      <c r="C313" s="64"/>
      <c r="D313" s="213" t="s">
        <v>163</v>
      </c>
      <c r="E313" s="64"/>
      <c r="F313" s="214" t="s">
        <v>377</v>
      </c>
      <c r="G313" s="64"/>
      <c r="H313" s="64"/>
      <c r="I313" s="169"/>
      <c r="J313" s="64"/>
      <c r="K313" s="64"/>
      <c r="L313" s="62"/>
      <c r="M313" s="215"/>
      <c r="N313" s="43"/>
      <c r="O313" s="43"/>
      <c r="P313" s="43"/>
      <c r="Q313" s="43"/>
      <c r="R313" s="43"/>
      <c r="S313" s="43"/>
      <c r="T313" s="79"/>
      <c r="AT313" s="25" t="s">
        <v>163</v>
      </c>
      <c r="AU313" s="25" t="s">
        <v>81</v>
      </c>
    </row>
    <row r="314" spans="2:65" s="12" customFormat="1" ht="12">
      <c r="B314" s="216"/>
      <c r="C314" s="217"/>
      <c r="D314" s="213" t="s">
        <v>165</v>
      </c>
      <c r="E314" s="218" t="s">
        <v>22</v>
      </c>
      <c r="F314" s="219" t="s">
        <v>390</v>
      </c>
      <c r="G314" s="217"/>
      <c r="H314" s="220" t="s">
        <v>22</v>
      </c>
      <c r="I314" s="221"/>
      <c r="J314" s="217"/>
      <c r="K314" s="217"/>
      <c r="L314" s="222"/>
      <c r="M314" s="223"/>
      <c r="N314" s="224"/>
      <c r="O314" s="224"/>
      <c r="P314" s="224"/>
      <c r="Q314" s="224"/>
      <c r="R314" s="224"/>
      <c r="S314" s="224"/>
      <c r="T314" s="225"/>
      <c r="AT314" s="226" t="s">
        <v>165</v>
      </c>
      <c r="AU314" s="226" t="s">
        <v>81</v>
      </c>
      <c r="AV314" s="12" t="s">
        <v>24</v>
      </c>
      <c r="AW314" s="12" t="s">
        <v>37</v>
      </c>
      <c r="AX314" s="12" t="s">
        <v>74</v>
      </c>
      <c r="AY314" s="226" t="s">
        <v>154</v>
      </c>
    </row>
    <row r="315" spans="2:65" s="12" customFormat="1" ht="12">
      <c r="B315" s="216"/>
      <c r="C315" s="217"/>
      <c r="D315" s="213" t="s">
        <v>165</v>
      </c>
      <c r="E315" s="218" t="s">
        <v>22</v>
      </c>
      <c r="F315" s="219" t="s">
        <v>391</v>
      </c>
      <c r="G315" s="217"/>
      <c r="H315" s="220" t="s">
        <v>22</v>
      </c>
      <c r="I315" s="221"/>
      <c r="J315" s="217"/>
      <c r="K315" s="217"/>
      <c r="L315" s="222"/>
      <c r="M315" s="223"/>
      <c r="N315" s="224"/>
      <c r="O315" s="224"/>
      <c r="P315" s="224"/>
      <c r="Q315" s="224"/>
      <c r="R315" s="224"/>
      <c r="S315" s="224"/>
      <c r="T315" s="225"/>
      <c r="AT315" s="226" t="s">
        <v>165</v>
      </c>
      <c r="AU315" s="226" t="s">
        <v>81</v>
      </c>
      <c r="AV315" s="12" t="s">
        <v>24</v>
      </c>
      <c r="AW315" s="12" t="s">
        <v>37</v>
      </c>
      <c r="AX315" s="12" t="s">
        <v>74</v>
      </c>
      <c r="AY315" s="226" t="s">
        <v>154</v>
      </c>
    </row>
    <row r="316" spans="2:65" s="12" customFormat="1" ht="12">
      <c r="B316" s="216"/>
      <c r="C316" s="217"/>
      <c r="D316" s="213" t="s">
        <v>165</v>
      </c>
      <c r="E316" s="218" t="s">
        <v>22</v>
      </c>
      <c r="F316" s="219" t="s">
        <v>392</v>
      </c>
      <c r="G316" s="217"/>
      <c r="H316" s="220" t="s">
        <v>22</v>
      </c>
      <c r="I316" s="221"/>
      <c r="J316" s="217"/>
      <c r="K316" s="217"/>
      <c r="L316" s="222"/>
      <c r="M316" s="223"/>
      <c r="N316" s="224"/>
      <c r="O316" s="224"/>
      <c r="P316" s="224"/>
      <c r="Q316" s="224"/>
      <c r="R316" s="224"/>
      <c r="S316" s="224"/>
      <c r="T316" s="225"/>
      <c r="AT316" s="226" t="s">
        <v>165</v>
      </c>
      <c r="AU316" s="226" t="s">
        <v>81</v>
      </c>
      <c r="AV316" s="12" t="s">
        <v>24</v>
      </c>
      <c r="AW316" s="12" t="s">
        <v>37</v>
      </c>
      <c r="AX316" s="12" t="s">
        <v>74</v>
      </c>
      <c r="AY316" s="226" t="s">
        <v>154</v>
      </c>
    </row>
    <row r="317" spans="2:65" s="13" customFormat="1" ht="12">
      <c r="B317" s="227"/>
      <c r="C317" s="228"/>
      <c r="D317" s="229" t="s">
        <v>165</v>
      </c>
      <c r="E317" s="230" t="s">
        <v>22</v>
      </c>
      <c r="F317" s="231" t="s">
        <v>393</v>
      </c>
      <c r="G317" s="228"/>
      <c r="H317" s="232">
        <v>176</v>
      </c>
      <c r="I317" s="233"/>
      <c r="J317" s="228"/>
      <c r="K317" s="228"/>
      <c r="L317" s="234"/>
      <c r="M317" s="235"/>
      <c r="N317" s="236"/>
      <c r="O317" s="236"/>
      <c r="P317" s="236"/>
      <c r="Q317" s="236"/>
      <c r="R317" s="236"/>
      <c r="S317" s="236"/>
      <c r="T317" s="237"/>
      <c r="AT317" s="238" t="s">
        <v>165</v>
      </c>
      <c r="AU317" s="238" t="s">
        <v>81</v>
      </c>
      <c r="AV317" s="13" t="s">
        <v>81</v>
      </c>
      <c r="AW317" s="13" t="s">
        <v>37</v>
      </c>
      <c r="AX317" s="13" t="s">
        <v>24</v>
      </c>
      <c r="AY317" s="238" t="s">
        <v>154</v>
      </c>
    </row>
    <row r="318" spans="2:65" s="1" customFormat="1" ht="31.5" customHeight="1">
      <c r="B318" s="42"/>
      <c r="C318" s="201" t="s">
        <v>394</v>
      </c>
      <c r="D318" s="201" t="s">
        <v>156</v>
      </c>
      <c r="E318" s="202" t="s">
        <v>395</v>
      </c>
      <c r="F318" s="203" t="s">
        <v>396</v>
      </c>
      <c r="G318" s="204" t="s">
        <v>241</v>
      </c>
      <c r="H318" s="205">
        <v>7</v>
      </c>
      <c r="I318" s="206"/>
      <c r="J318" s="207">
        <f>ROUND(I318*H318,2)</f>
        <v>0</v>
      </c>
      <c r="K318" s="203" t="s">
        <v>160</v>
      </c>
      <c r="L318" s="62"/>
      <c r="M318" s="208" t="s">
        <v>22</v>
      </c>
      <c r="N318" s="209" t="s">
        <v>45</v>
      </c>
      <c r="O318" s="43"/>
      <c r="P318" s="210">
        <f>O318*H318</f>
        <v>0</v>
      </c>
      <c r="Q318" s="210">
        <v>2.1000000000000001E-2</v>
      </c>
      <c r="R318" s="210">
        <f>Q318*H318</f>
        <v>0.14700000000000002</v>
      </c>
      <c r="S318" s="210">
        <v>0</v>
      </c>
      <c r="T318" s="211">
        <f>S318*H318</f>
        <v>0</v>
      </c>
      <c r="AR318" s="25" t="s">
        <v>161</v>
      </c>
      <c r="AT318" s="25" t="s">
        <v>156</v>
      </c>
      <c r="AU318" s="25" t="s">
        <v>81</v>
      </c>
      <c r="AY318" s="25" t="s">
        <v>154</v>
      </c>
      <c r="BE318" s="212">
        <f>IF(N318="základní",J318,0)</f>
        <v>0</v>
      </c>
      <c r="BF318" s="212">
        <f>IF(N318="snížená",J318,0)</f>
        <v>0</v>
      </c>
      <c r="BG318" s="212">
        <f>IF(N318="zákl. přenesená",J318,0)</f>
        <v>0</v>
      </c>
      <c r="BH318" s="212">
        <f>IF(N318="sníž. přenesená",J318,0)</f>
        <v>0</v>
      </c>
      <c r="BI318" s="212">
        <f>IF(N318="nulová",J318,0)</f>
        <v>0</v>
      </c>
      <c r="BJ318" s="25" t="s">
        <v>24</v>
      </c>
      <c r="BK318" s="212">
        <f>ROUND(I318*H318,2)</f>
        <v>0</v>
      </c>
      <c r="BL318" s="25" t="s">
        <v>161</v>
      </c>
      <c r="BM318" s="25" t="s">
        <v>397</v>
      </c>
    </row>
    <row r="319" spans="2:65" s="1" customFormat="1" ht="60">
      <c r="B319" s="42"/>
      <c r="C319" s="64"/>
      <c r="D319" s="213" t="s">
        <v>163</v>
      </c>
      <c r="E319" s="64"/>
      <c r="F319" s="214" t="s">
        <v>398</v>
      </c>
      <c r="G319" s="64"/>
      <c r="H319" s="64"/>
      <c r="I319" s="169"/>
      <c r="J319" s="64"/>
      <c r="K319" s="64"/>
      <c r="L319" s="62"/>
      <c r="M319" s="215"/>
      <c r="N319" s="43"/>
      <c r="O319" s="43"/>
      <c r="P319" s="43"/>
      <c r="Q319" s="43"/>
      <c r="R319" s="43"/>
      <c r="S319" s="43"/>
      <c r="T319" s="79"/>
      <c r="AT319" s="25" t="s">
        <v>163</v>
      </c>
      <c r="AU319" s="25" t="s">
        <v>81</v>
      </c>
    </row>
    <row r="320" spans="2:65" s="12" customFormat="1" ht="12">
      <c r="B320" s="216"/>
      <c r="C320" s="217"/>
      <c r="D320" s="213" t="s">
        <v>165</v>
      </c>
      <c r="E320" s="218" t="s">
        <v>22</v>
      </c>
      <c r="F320" s="219" t="s">
        <v>399</v>
      </c>
      <c r="G320" s="217"/>
      <c r="H320" s="220" t="s">
        <v>22</v>
      </c>
      <c r="I320" s="221"/>
      <c r="J320" s="217"/>
      <c r="K320" s="217"/>
      <c r="L320" s="222"/>
      <c r="M320" s="223"/>
      <c r="N320" s="224"/>
      <c r="O320" s="224"/>
      <c r="P320" s="224"/>
      <c r="Q320" s="224"/>
      <c r="R320" s="224"/>
      <c r="S320" s="224"/>
      <c r="T320" s="225"/>
      <c r="AT320" s="226" t="s">
        <v>165</v>
      </c>
      <c r="AU320" s="226" t="s">
        <v>81</v>
      </c>
      <c r="AV320" s="12" t="s">
        <v>24</v>
      </c>
      <c r="AW320" s="12" t="s">
        <v>37</v>
      </c>
      <c r="AX320" s="12" t="s">
        <v>74</v>
      </c>
      <c r="AY320" s="226" t="s">
        <v>154</v>
      </c>
    </row>
    <row r="321" spans="2:65" s="12" customFormat="1" ht="12">
      <c r="B321" s="216"/>
      <c r="C321" s="217"/>
      <c r="D321" s="213" t="s">
        <v>165</v>
      </c>
      <c r="E321" s="218" t="s">
        <v>22</v>
      </c>
      <c r="F321" s="219" t="s">
        <v>400</v>
      </c>
      <c r="G321" s="217"/>
      <c r="H321" s="220" t="s">
        <v>22</v>
      </c>
      <c r="I321" s="221"/>
      <c r="J321" s="217"/>
      <c r="K321" s="217"/>
      <c r="L321" s="222"/>
      <c r="M321" s="223"/>
      <c r="N321" s="224"/>
      <c r="O321" s="224"/>
      <c r="P321" s="224"/>
      <c r="Q321" s="224"/>
      <c r="R321" s="224"/>
      <c r="S321" s="224"/>
      <c r="T321" s="225"/>
      <c r="AT321" s="226" t="s">
        <v>165</v>
      </c>
      <c r="AU321" s="226" t="s">
        <v>81</v>
      </c>
      <c r="AV321" s="12" t="s">
        <v>24</v>
      </c>
      <c r="AW321" s="12" t="s">
        <v>37</v>
      </c>
      <c r="AX321" s="12" t="s">
        <v>74</v>
      </c>
      <c r="AY321" s="226" t="s">
        <v>154</v>
      </c>
    </row>
    <row r="322" spans="2:65" s="12" customFormat="1" ht="12">
      <c r="B322" s="216"/>
      <c r="C322" s="217"/>
      <c r="D322" s="213" t="s">
        <v>165</v>
      </c>
      <c r="E322" s="218" t="s">
        <v>22</v>
      </c>
      <c r="F322" s="219" t="s">
        <v>273</v>
      </c>
      <c r="G322" s="217"/>
      <c r="H322" s="220" t="s">
        <v>22</v>
      </c>
      <c r="I322" s="221"/>
      <c r="J322" s="217"/>
      <c r="K322" s="217"/>
      <c r="L322" s="222"/>
      <c r="M322" s="223"/>
      <c r="N322" s="224"/>
      <c r="O322" s="224"/>
      <c r="P322" s="224"/>
      <c r="Q322" s="224"/>
      <c r="R322" s="224"/>
      <c r="S322" s="224"/>
      <c r="T322" s="225"/>
      <c r="AT322" s="226" t="s">
        <v>165</v>
      </c>
      <c r="AU322" s="226" t="s">
        <v>81</v>
      </c>
      <c r="AV322" s="12" t="s">
        <v>24</v>
      </c>
      <c r="AW322" s="12" t="s">
        <v>37</v>
      </c>
      <c r="AX322" s="12" t="s">
        <v>74</v>
      </c>
      <c r="AY322" s="226" t="s">
        <v>154</v>
      </c>
    </row>
    <row r="323" spans="2:65" s="12" customFormat="1" ht="12">
      <c r="B323" s="216"/>
      <c r="C323" s="217"/>
      <c r="D323" s="213" t="s">
        <v>165</v>
      </c>
      <c r="E323" s="218" t="s">
        <v>22</v>
      </c>
      <c r="F323" s="219" t="s">
        <v>401</v>
      </c>
      <c r="G323" s="217"/>
      <c r="H323" s="220" t="s">
        <v>22</v>
      </c>
      <c r="I323" s="221"/>
      <c r="J323" s="217"/>
      <c r="K323" s="217"/>
      <c r="L323" s="222"/>
      <c r="M323" s="223"/>
      <c r="N323" s="224"/>
      <c r="O323" s="224"/>
      <c r="P323" s="224"/>
      <c r="Q323" s="224"/>
      <c r="R323" s="224"/>
      <c r="S323" s="224"/>
      <c r="T323" s="225"/>
      <c r="AT323" s="226" t="s">
        <v>165</v>
      </c>
      <c r="AU323" s="226" t="s">
        <v>81</v>
      </c>
      <c r="AV323" s="12" t="s">
        <v>24</v>
      </c>
      <c r="AW323" s="12" t="s">
        <v>37</v>
      </c>
      <c r="AX323" s="12" t="s">
        <v>74</v>
      </c>
      <c r="AY323" s="226" t="s">
        <v>154</v>
      </c>
    </row>
    <row r="324" spans="2:65" s="13" customFormat="1" ht="12">
      <c r="B324" s="227"/>
      <c r="C324" s="228"/>
      <c r="D324" s="213" t="s">
        <v>165</v>
      </c>
      <c r="E324" s="239" t="s">
        <v>22</v>
      </c>
      <c r="F324" s="240" t="s">
        <v>179</v>
      </c>
      <c r="G324" s="228"/>
      <c r="H324" s="241">
        <v>3</v>
      </c>
      <c r="I324" s="233"/>
      <c r="J324" s="228"/>
      <c r="K324" s="228"/>
      <c r="L324" s="234"/>
      <c r="M324" s="235"/>
      <c r="N324" s="236"/>
      <c r="O324" s="236"/>
      <c r="P324" s="236"/>
      <c r="Q324" s="236"/>
      <c r="R324" s="236"/>
      <c r="S324" s="236"/>
      <c r="T324" s="237"/>
      <c r="AT324" s="238" t="s">
        <v>165</v>
      </c>
      <c r="AU324" s="238" t="s">
        <v>81</v>
      </c>
      <c r="AV324" s="13" t="s">
        <v>81</v>
      </c>
      <c r="AW324" s="13" t="s">
        <v>37</v>
      </c>
      <c r="AX324" s="13" t="s">
        <v>74</v>
      </c>
      <c r="AY324" s="238" t="s">
        <v>154</v>
      </c>
    </row>
    <row r="325" spans="2:65" s="12" customFormat="1" ht="12">
      <c r="B325" s="216"/>
      <c r="C325" s="217"/>
      <c r="D325" s="213" t="s">
        <v>165</v>
      </c>
      <c r="E325" s="218" t="s">
        <v>22</v>
      </c>
      <c r="F325" s="219" t="s">
        <v>318</v>
      </c>
      <c r="G325" s="217"/>
      <c r="H325" s="220" t="s">
        <v>22</v>
      </c>
      <c r="I325" s="221"/>
      <c r="J325" s="217"/>
      <c r="K325" s="217"/>
      <c r="L325" s="222"/>
      <c r="M325" s="223"/>
      <c r="N325" s="224"/>
      <c r="O325" s="224"/>
      <c r="P325" s="224"/>
      <c r="Q325" s="224"/>
      <c r="R325" s="224"/>
      <c r="S325" s="224"/>
      <c r="T325" s="225"/>
      <c r="AT325" s="226" t="s">
        <v>165</v>
      </c>
      <c r="AU325" s="226" t="s">
        <v>81</v>
      </c>
      <c r="AV325" s="12" t="s">
        <v>24</v>
      </c>
      <c r="AW325" s="12" t="s">
        <v>37</v>
      </c>
      <c r="AX325" s="12" t="s">
        <v>74</v>
      </c>
      <c r="AY325" s="226" t="s">
        <v>154</v>
      </c>
    </row>
    <row r="326" spans="2:65" s="13" customFormat="1" ht="12">
      <c r="B326" s="227"/>
      <c r="C326" s="228"/>
      <c r="D326" s="213" t="s">
        <v>165</v>
      </c>
      <c r="E326" s="239" t="s">
        <v>22</v>
      </c>
      <c r="F326" s="240" t="s">
        <v>161</v>
      </c>
      <c r="G326" s="228"/>
      <c r="H326" s="241">
        <v>4</v>
      </c>
      <c r="I326" s="233"/>
      <c r="J326" s="228"/>
      <c r="K326" s="228"/>
      <c r="L326" s="234"/>
      <c r="M326" s="235"/>
      <c r="N326" s="236"/>
      <c r="O326" s="236"/>
      <c r="P326" s="236"/>
      <c r="Q326" s="236"/>
      <c r="R326" s="236"/>
      <c r="S326" s="236"/>
      <c r="T326" s="237"/>
      <c r="AT326" s="238" t="s">
        <v>165</v>
      </c>
      <c r="AU326" s="238" t="s">
        <v>81</v>
      </c>
      <c r="AV326" s="13" t="s">
        <v>81</v>
      </c>
      <c r="AW326" s="13" t="s">
        <v>37</v>
      </c>
      <c r="AX326" s="13" t="s">
        <v>74</v>
      </c>
      <c r="AY326" s="238" t="s">
        <v>154</v>
      </c>
    </row>
    <row r="327" spans="2:65" s="14" customFormat="1" ht="12">
      <c r="B327" s="242"/>
      <c r="C327" s="243"/>
      <c r="D327" s="213" t="s">
        <v>165</v>
      </c>
      <c r="E327" s="264" t="s">
        <v>22</v>
      </c>
      <c r="F327" s="265" t="s">
        <v>178</v>
      </c>
      <c r="G327" s="243"/>
      <c r="H327" s="266">
        <v>7</v>
      </c>
      <c r="I327" s="247"/>
      <c r="J327" s="243"/>
      <c r="K327" s="243"/>
      <c r="L327" s="248"/>
      <c r="M327" s="249"/>
      <c r="N327" s="250"/>
      <c r="O327" s="250"/>
      <c r="P327" s="250"/>
      <c r="Q327" s="250"/>
      <c r="R327" s="250"/>
      <c r="S327" s="250"/>
      <c r="T327" s="251"/>
      <c r="AT327" s="252" t="s">
        <v>165</v>
      </c>
      <c r="AU327" s="252" t="s">
        <v>81</v>
      </c>
      <c r="AV327" s="14" t="s">
        <v>161</v>
      </c>
      <c r="AW327" s="14" t="s">
        <v>37</v>
      </c>
      <c r="AX327" s="14" t="s">
        <v>24</v>
      </c>
      <c r="AY327" s="252" t="s">
        <v>154</v>
      </c>
    </row>
    <row r="328" spans="2:65" s="11" customFormat="1" ht="29.85" customHeight="1">
      <c r="B328" s="184"/>
      <c r="C328" s="185"/>
      <c r="D328" s="198" t="s">
        <v>73</v>
      </c>
      <c r="E328" s="199" t="s">
        <v>402</v>
      </c>
      <c r="F328" s="199" t="s">
        <v>403</v>
      </c>
      <c r="G328" s="185"/>
      <c r="H328" s="185"/>
      <c r="I328" s="188"/>
      <c r="J328" s="200">
        <f>BK328</f>
        <v>0</v>
      </c>
      <c r="K328" s="185"/>
      <c r="L328" s="190"/>
      <c r="M328" s="191"/>
      <c r="N328" s="192"/>
      <c r="O328" s="192"/>
      <c r="P328" s="193">
        <f>SUM(P329:P409)</f>
        <v>0</v>
      </c>
      <c r="Q328" s="192"/>
      <c r="R328" s="193">
        <f>SUM(R329:R409)</f>
        <v>2.7784822399999998</v>
      </c>
      <c r="S328" s="192"/>
      <c r="T328" s="194">
        <f>SUM(T329:T409)</f>
        <v>0</v>
      </c>
      <c r="AR328" s="195" t="s">
        <v>24</v>
      </c>
      <c r="AT328" s="196" t="s">
        <v>73</v>
      </c>
      <c r="AU328" s="196" t="s">
        <v>24</v>
      </c>
      <c r="AY328" s="195" t="s">
        <v>154</v>
      </c>
      <c r="BK328" s="197">
        <f>SUM(BK329:BK409)</f>
        <v>0</v>
      </c>
    </row>
    <row r="329" spans="2:65" s="1" customFormat="1" ht="31.5" customHeight="1">
      <c r="B329" s="42"/>
      <c r="C329" s="201" t="s">
        <v>404</v>
      </c>
      <c r="D329" s="201" t="s">
        <v>156</v>
      </c>
      <c r="E329" s="202" t="s">
        <v>405</v>
      </c>
      <c r="F329" s="203" t="s">
        <v>406</v>
      </c>
      <c r="G329" s="204" t="s">
        <v>241</v>
      </c>
      <c r="H329" s="205">
        <v>72.099999999999994</v>
      </c>
      <c r="I329" s="206"/>
      <c r="J329" s="207">
        <f>ROUND(I329*H329,2)</f>
        <v>0</v>
      </c>
      <c r="K329" s="203" t="s">
        <v>160</v>
      </c>
      <c r="L329" s="62"/>
      <c r="M329" s="208" t="s">
        <v>22</v>
      </c>
      <c r="N329" s="209" t="s">
        <v>45</v>
      </c>
      <c r="O329" s="43"/>
      <c r="P329" s="210">
        <f>O329*H329</f>
        <v>0</v>
      </c>
      <c r="Q329" s="210">
        <v>9.4400000000000005E-3</v>
      </c>
      <c r="R329" s="210">
        <f>Q329*H329</f>
        <v>0.68062400000000001</v>
      </c>
      <c r="S329" s="210">
        <v>0</v>
      </c>
      <c r="T329" s="211">
        <f>S329*H329</f>
        <v>0</v>
      </c>
      <c r="AR329" s="25" t="s">
        <v>161</v>
      </c>
      <c r="AT329" s="25" t="s">
        <v>156</v>
      </c>
      <c r="AU329" s="25" t="s">
        <v>81</v>
      </c>
      <c r="AY329" s="25" t="s">
        <v>154</v>
      </c>
      <c r="BE329" s="212">
        <f>IF(N329="základní",J329,0)</f>
        <v>0</v>
      </c>
      <c r="BF329" s="212">
        <f>IF(N329="snížená",J329,0)</f>
        <v>0</v>
      </c>
      <c r="BG329" s="212">
        <f>IF(N329="zákl. přenesená",J329,0)</f>
        <v>0</v>
      </c>
      <c r="BH329" s="212">
        <f>IF(N329="sníž. přenesená",J329,0)</f>
        <v>0</v>
      </c>
      <c r="BI329" s="212">
        <f>IF(N329="nulová",J329,0)</f>
        <v>0</v>
      </c>
      <c r="BJ329" s="25" t="s">
        <v>24</v>
      </c>
      <c r="BK329" s="212">
        <f>ROUND(I329*H329,2)</f>
        <v>0</v>
      </c>
      <c r="BL329" s="25" t="s">
        <v>161</v>
      </c>
      <c r="BM329" s="25" t="s">
        <v>407</v>
      </c>
    </row>
    <row r="330" spans="2:65" s="1" customFormat="1" ht="156">
      <c r="B330" s="42"/>
      <c r="C330" s="64"/>
      <c r="D330" s="213" t="s">
        <v>163</v>
      </c>
      <c r="E330" s="64"/>
      <c r="F330" s="214" t="s">
        <v>408</v>
      </c>
      <c r="G330" s="64"/>
      <c r="H330" s="64"/>
      <c r="I330" s="169"/>
      <c r="J330" s="64"/>
      <c r="K330" s="64"/>
      <c r="L330" s="62"/>
      <c r="M330" s="215"/>
      <c r="N330" s="43"/>
      <c r="O330" s="43"/>
      <c r="P330" s="43"/>
      <c r="Q330" s="43"/>
      <c r="R330" s="43"/>
      <c r="S330" s="43"/>
      <c r="T330" s="79"/>
      <c r="AT330" s="25" t="s">
        <v>163</v>
      </c>
      <c r="AU330" s="25" t="s">
        <v>81</v>
      </c>
    </row>
    <row r="331" spans="2:65" s="12" customFormat="1" ht="12">
      <c r="B331" s="216"/>
      <c r="C331" s="217"/>
      <c r="D331" s="213" t="s">
        <v>165</v>
      </c>
      <c r="E331" s="218" t="s">
        <v>22</v>
      </c>
      <c r="F331" s="219" t="s">
        <v>271</v>
      </c>
      <c r="G331" s="217"/>
      <c r="H331" s="220" t="s">
        <v>22</v>
      </c>
      <c r="I331" s="221"/>
      <c r="J331" s="217"/>
      <c r="K331" s="217"/>
      <c r="L331" s="222"/>
      <c r="M331" s="223"/>
      <c r="N331" s="224"/>
      <c r="O331" s="224"/>
      <c r="P331" s="224"/>
      <c r="Q331" s="224"/>
      <c r="R331" s="224"/>
      <c r="S331" s="224"/>
      <c r="T331" s="225"/>
      <c r="AT331" s="226" t="s">
        <v>165</v>
      </c>
      <c r="AU331" s="226" t="s">
        <v>81</v>
      </c>
      <c r="AV331" s="12" t="s">
        <v>24</v>
      </c>
      <c r="AW331" s="12" t="s">
        <v>37</v>
      </c>
      <c r="AX331" s="12" t="s">
        <v>74</v>
      </c>
      <c r="AY331" s="226" t="s">
        <v>154</v>
      </c>
    </row>
    <row r="332" spans="2:65" s="12" customFormat="1" ht="12">
      <c r="B332" s="216"/>
      <c r="C332" s="217"/>
      <c r="D332" s="213" t="s">
        <v>165</v>
      </c>
      <c r="E332" s="218" t="s">
        <v>22</v>
      </c>
      <c r="F332" s="219" t="s">
        <v>409</v>
      </c>
      <c r="G332" s="217"/>
      <c r="H332" s="220" t="s">
        <v>22</v>
      </c>
      <c r="I332" s="221"/>
      <c r="J332" s="217"/>
      <c r="K332" s="217"/>
      <c r="L332" s="222"/>
      <c r="M332" s="223"/>
      <c r="N332" s="224"/>
      <c r="O332" s="224"/>
      <c r="P332" s="224"/>
      <c r="Q332" s="224"/>
      <c r="R332" s="224"/>
      <c r="S332" s="224"/>
      <c r="T332" s="225"/>
      <c r="AT332" s="226" t="s">
        <v>165</v>
      </c>
      <c r="AU332" s="226" t="s">
        <v>81</v>
      </c>
      <c r="AV332" s="12" t="s">
        <v>24</v>
      </c>
      <c r="AW332" s="12" t="s">
        <v>37</v>
      </c>
      <c r="AX332" s="12" t="s">
        <v>74</v>
      </c>
      <c r="AY332" s="226" t="s">
        <v>154</v>
      </c>
    </row>
    <row r="333" spans="2:65" s="13" customFormat="1" ht="12">
      <c r="B333" s="227"/>
      <c r="C333" s="228"/>
      <c r="D333" s="213" t="s">
        <v>165</v>
      </c>
      <c r="E333" s="239" t="s">
        <v>22</v>
      </c>
      <c r="F333" s="240" t="s">
        <v>410</v>
      </c>
      <c r="G333" s="228"/>
      <c r="H333" s="241">
        <v>22.2</v>
      </c>
      <c r="I333" s="233"/>
      <c r="J333" s="228"/>
      <c r="K333" s="228"/>
      <c r="L333" s="234"/>
      <c r="M333" s="235"/>
      <c r="N333" s="236"/>
      <c r="O333" s="236"/>
      <c r="P333" s="236"/>
      <c r="Q333" s="236"/>
      <c r="R333" s="236"/>
      <c r="S333" s="236"/>
      <c r="T333" s="237"/>
      <c r="AT333" s="238" t="s">
        <v>165</v>
      </c>
      <c r="AU333" s="238" t="s">
        <v>81</v>
      </c>
      <c r="AV333" s="13" t="s">
        <v>81</v>
      </c>
      <c r="AW333" s="13" t="s">
        <v>37</v>
      </c>
      <c r="AX333" s="13" t="s">
        <v>74</v>
      </c>
      <c r="AY333" s="238" t="s">
        <v>154</v>
      </c>
    </row>
    <row r="334" spans="2:65" s="12" customFormat="1" ht="12">
      <c r="B334" s="216"/>
      <c r="C334" s="217"/>
      <c r="D334" s="213" t="s">
        <v>165</v>
      </c>
      <c r="E334" s="218" t="s">
        <v>22</v>
      </c>
      <c r="F334" s="219" t="s">
        <v>411</v>
      </c>
      <c r="G334" s="217"/>
      <c r="H334" s="220" t="s">
        <v>22</v>
      </c>
      <c r="I334" s="221"/>
      <c r="J334" s="217"/>
      <c r="K334" s="217"/>
      <c r="L334" s="222"/>
      <c r="M334" s="223"/>
      <c r="N334" s="224"/>
      <c r="O334" s="224"/>
      <c r="P334" s="224"/>
      <c r="Q334" s="224"/>
      <c r="R334" s="224"/>
      <c r="S334" s="224"/>
      <c r="T334" s="225"/>
      <c r="AT334" s="226" t="s">
        <v>165</v>
      </c>
      <c r="AU334" s="226" t="s">
        <v>81</v>
      </c>
      <c r="AV334" s="12" t="s">
        <v>24</v>
      </c>
      <c r="AW334" s="12" t="s">
        <v>37</v>
      </c>
      <c r="AX334" s="12" t="s">
        <v>74</v>
      </c>
      <c r="AY334" s="226" t="s">
        <v>154</v>
      </c>
    </row>
    <row r="335" spans="2:65" s="13" customFormat="1" ht="12">
      <c r="B335" s="227"/>
      <c r="C335" s="228"/>
      <c r="D335" s="213" t="s">
        <v>165</v>
      </c>
      <c r="E335" s="239" t="s">
        <v>22</v>
      </c>
      <c r="F335" s="240" t="s">
        <v>412</v>
      </c>
      <c r="G335" s="228"/>
      <c r="H335" s="241">
        <v>26.4</v>
      </c>
      <c r="I335" s="233"/>
      <c r="J335" s="228"/>
      <c r="K335" s="228"/>
      <c r="L335" s="234"/>
      <c r="M335" s="235"/>
      <c r="N335" s="236"/>
      <c r="O335" s="236"/>
      <c r="P335" s="236"/>
      <c r="Q335" s="236"/>
      <c r="R335" s="236"/>
      <c r="S335" s="236"/>
      <c r="T335" s="237"/>
      <c r="AT335" s="238" t="s">
        <v>165</v>
      </c>
      <c r="AU335" s="238" t="s">
        <v>81</v>
      </c>
      <c r="AV335" s="13" t="s">
        <v>81</v>
      </c>
      <c r="AW335" s="13" t="s">
        <v>37</v>
      </c>
      <c r="AX335" s="13" t="s">
        <v>74</v>
      </c>
      <c r="AY335" s="238" t="s">
        <v>154</v>
      </c>
    </row>
    <row r="336" spans="2:65" s="12" customFormat="1" ht="12">
      <c r="B336" s="216"/>
      <c r="C336" s="217"/>
      <c r="D336" s="213" t="s">
        <v>165</v>
      </c>
      <c r="E336" s="218" t="s">
        <v>22</v>
      </c>
      <c r="F336" s="219" t="s">
        <v>413</v>
      </c>
      <c r="G336" s="217"/>
      <c r="H336" s="220" t="s">
        <v>22</v>
      </c>
      <c r="I336" s="221"/>
      <c r="J336" s="217"/>
      <c r="K336" s="217"/>
      <c r="L336" s="222"/>
      <c r="M336" s="223"/>
      <c r="N336" s="224"/>
      <c r="O336" s="224"/>
      <c r="P336" s="224"/>
      <c r="Q336" s="224"/>
      <c r="R336" s="224"/>
      <c r="S336" s="224"/>
      <c r="T336" s="225"/>
      <c r="AT336" s="226" t="s">
        <v>165</v>
      </c>
      <c r="AU336" s="226" t="s">
        <v>81</v>
      </c>
      <c r="AV336" s="12" t="s">
        <v>24</v>
      </c>
      <c r="AW336" s="12" t="s">
        <v>37</v>
      </c>
      <c r="AX336" s="12" t="s">
        <v>74</v>
      </c>
      <c r="AY336" s="226" t="s">
        <v>154</v>
      </c>
    </row>
    <row r="337" spans="2:65" s="13" customFormat="1" ht="12">
      <c r="B337" s="227"/>
      <c r="C337" s="228"/>
      <c r="D337" s="213" t="s">
        <v>165</v>
      </c>
      <c r="E337" s="239" t="s">
        <v>22</v>
      </c>
      <c r="F337" s="240" t="s">
        <v>414</v>
      </c>
      <c r="G337" s="228"/>
      <c r="H337" s="241">
        <v>23.5</v>
      </c>
      <c r="I337" s="233"/>
      <c r="J337" s="228"/>
      <c r="K337" s="228"/>
      <c r="L337" s="234"/>
      <c r="M337" s="235"/>
      <c r="N337" s="236"/>
      <c r="O337" s="236"/>
      <c r="P337" s="236"/>
      <c r="Q337" s="236"/>
      <c r="R337" s="236"/>
      <c r="S337" s="236"/>
      <c r="T337" s="237"/>
      <c r="AT337" s="238" t="s">
        <v>165</v>
      </c>
      <c r="AU337" s="238" t="s">
        <v>81</v>
      </c>
      <c r="AV337" s="13" t="s">
        <v>81</v>
      </c>
      <c r="AW337" s="13" t="s">
        <v>37</v>
      </c>
      <c r="AX337" s="13" t="s">
        <v>74</v>
      </c>
      <c r="AY337" s="238" t="s">
        <v>154</v>
      </c>
    </row>
    <row r="338" spans="2:65" s="14" customFormat="1" ht="12">
      <c r="B338" s="242"/>
      <c r="C338" s="243"/>
      <c r="D338" s="229" t="s">
        <v>165</v>
      </c>
      <c r="E338" s="244" t="s">
        <v>22</v>
      </c>
      <c r="F338" s="245" t="s">
        <v>178</v>
      </c>
      <c r="G338" s="243"/>
      <c r="H338" s="246">
        <v>72.099999999999994</v>
      </c>
      <c r="I338" s="247"/>
      <c r="J338" s="243"/>
      <c r="K338" s="243"/>
      <c r="L338" s="248"/>
      <c r="M338" s="249"/>
      <c r="N338" s="250"/>
      <c r="O338" s="250"/>
      <c r="P338" s="250"/>
      <c r="Q338" s="250"/>
      <c r="R338" s="250"/>
      <c r="S338" s="250"/>
      <c r="T338" s="251"/>
      <c r="AT338" s="252" t="s">
        <v>165</v>
      </c>
      <c r="AU338" s="252" t="s">
        <v>81</v>
      </c>
      <c r="AV338" s="14" t="s">
        <v>161</v>
      </c>
      <c r="AW338" s="14" t="s">
        <v>37</v>
      </c>
      <c r="AX338" s="14" t="s">
        <v>24</v>
      </c>
      <c r="AY338" s="252" t="s">
        <v>154</v>
      </c>
    </row>
    <row r="339" spans="2:65" s="1" customFormat="1" ht="22.5" customHeight="1">
      <c r="B339" s="42"/>
      <c r="C339" s="267" t="s">
        <v>415</v>
      </c>
      <c r="D339" s="267" t="s">
        <v>367</v>
      </c>
      <c r="E339" s="268" t="s">
        <v>416</v>
      </c>
      <c r="F339" s="269" t="s">
        <v>417</v>
      </c>
      <c r="G339" s="270" t="s">
        <v>241</v>
      </c>
      <c r="H339" s="271">
        <v>73.542000000000002</v>
      </c>
      <c r="I339" s="272"/>
      <c r="J339" s="273">
        <f>ROUND(I339*H339,2)</f>
        <v>0</v>
      </c>
      <c r="K339" s="269" t="s">
        <v>22</v>
      </c>
      <c r="L339" s="274"/>
      <c r="M339" s="275" t="s">
        <v>22</v>
      </c>
      <c r="N339" s="276" t="s">
        <v>45</v>
      </c>
      <c r="O339" s="43"/>
      <c r="P339" s="210">
        <f>O339*H339</f>
        <v>0</v>
      </c>
      <c r="Q339" s="210">
        <v>1.7999999999999999E-2</v>
      </c>
      <c r="R339" s="210">
        <f>Q339*H339</f>
        <v>1.3237559999999999</v>
      </c>
      <c r="S339" s="210">
        <v>0</v>
      </c>
      <c r="T339" s="211">
        <f>S339*H339</f>
        <v>0</v>
      </c>
      <c r="AR339" s="25" t="s">
        <v>218</v>
      </c>
      <c r="AT339" s="25" t="s">
        <v>367</v>
      </c>
      <c r="AU339" s="25" t="s">
        <v>81</v>
      </c>
      <c r="AY339" s="25" t="s">
        <v>154</v>
      </c>
      <c r="BE339" s="212">
        <f>IF(N339="základní",J339,0)</f>
        <v>0</v>
      </c>
      <c r="BF339" s="212">
        <f>IF(N339="snížená",J339,0)</f>
        <v>0</v>
      </c>
      <c r="BG339" s="212">
        <f>IF(N339="zákl. přenesená",J339,0)</f>
        <v>0</v>
      </c>
      <c r="BH339" s="212">
        <f>IF(N339="sníž. přenesená",J339,0)</f>
        <v>0</v>
      </c>
      <c r="BI339" s="212">
        <f>IF(N339="nulová",J339,0)</f>
        <v>0</v>
      </c>
      <c r="BJ339" s="25" t="s">
        <v>24</v>
      </c>
      <c r="BK339" s="212">
        <f>ROUND(I339*H339,2)</f>
        <v>0</v>
      </c>
      <c r="BL339" s="25" t="s">
        <v>161</v>
      </c>
      <c r="BM339" s="25" t="s">
        <v>418</v>
      </c>
    </row>
    <row r="340" spans="2:65" s="13" customFormat="1" ht="12">
      <c r="B340" s="227"/>
      <c r="C340" s="228"/>
      <c r="D340" s="229" t="s">
        <v>165</v>
      </c>
      <c r="E340" s="230" t="s">
        <v>22</v>
      </c>
      <c r="F340" s="231" t="s">
        <v>419</v>
      </c>
      <c r="G340" s="228"/>
      <c r="H340" s="232">
        <v>73.542000000000002</v>
      </c>
      <c r="I340" s="233"/>
      <c r="J340" s="228"/>
      <c r="K340" s="228"/>
      <c r="L340" s="234"/>
      <c r="M340" s="235"/>
      <c r="N340" s="236"/>
      <c r="O340" s="236"/>
      <c r="P340" s="236"/>
      <c r="Q340" s="236"/>
      <c r="R340" s="236"/>
      <c r="S340" s="236"/>
      <c r="T340" s="237"/>
      <c r="AT340" s="238" t="s">
        <v>165</v>
      </c>
      <c r="AU340" s="238" t="s">
        <v>81</v>
      </c>
      <c r="AV340" s="13" t="s">
        <v>81</v>
      </c>
      <c r="AW340" s="13" t="s">
        <v>37</v>
      </c>
      <c r="AX340" s="13" t="s">
        <v>24</v>
      </c>
      <c r="AY340" s="238" t="s">
        <v>154</v>
      </c>
    </row>
    <row r="341" spans="2:65" s="1" customFormat="1" ht="31.5" customHeight="1">
      <c r="B341" s="42"/>
      <c r="C341" s="201" t="s">
        <v>250</v>
      </c>
      <c r="D341" s="201" t="s">
        <v>156</v>
      </c>
      <c r="E341" s="202" t="s">
        <v>420</v>
      </c>
      <c r="F341" s="203" t="s">
        <v>421</v>
      </c>
      <c r="G341" s="204" t="s">
        <v>241</v>
      </c>
      <c r="H341" s="205">
        <v>95.391999999999996</v>
      </c>
      <c r="I341" s="206"/>
      <c r="J341" s="207">
        <f>ROUND(I341*H341,2)</f>
        <v>0</v>
      </c>
      <c r="K341" s="203" t="s">
        <v>160</v>
      </c>
      <c r="L341" s="62"/>
      <c r="M341" s="208" t="s">
        <v>22</v>
      </c>
      <c r="N341" s="209" t="s">
        <v>45</v>
      </c>
      <c r="O341" s="43"/>
      <c r="P341" s="210">
        <f>O341*H341</f>
        <v>0</v>
      </c>
      <c r="Q341" s="210">
        <v>3.48E-3</v>
      </c>
      <c r="R341" s="210">
        <f>Q341*H341</f>
        <v>0.33196416000000001</v>
      </c>
      <c r="S341" s="210">
        <v>0</v>
      </c>
      <c r="T341" s="211">
        <f>S341*H341</f>
        <v>0</v>
      </c>
      <c r="AR341" s="25" t="s">
        <v>161</v>
      </c>
      <c r="AT341" s="25" t="s">
        <v>156</v>
      </c>
      <c r="AU341" s="25" t="s">
        <v>81</v>
      </c>
      <c r="AY341" s="25" t="s">
        <v>154</v>
      </c>
      <c r="BE341" s="212">
        <f>IF(N341="základní",J341,0)</f>
        <v>0</v>
      </c>
      <c r="BF341" s="212">
        <f>IF(N341="snížená",J341,0)</f>
        <v>0</v>
      </c>
      <c r="BG341" s="212">
        <f>IF(N341="zákl. přenesená",J341,0)</f>
        <v>0</v>
      </c>
      <c r="BH341" s="212">
        <f>IF(N341="sníž. přenesená",J341,0)</f>
        <v>0</v>
      </c>
      <c r="BI341" s="212">
        <f>IF(N341="nulová",J341,0)</f>
        <v>0</v>
      </c>
      <c r="BJ341" s="25" t="s">
        <v>24</v>
      </c>
      <c r="BK341" s="212">
        <f>ROUND(I341*H341,2)</f>
        <v>0</v>
      </c>
      <c r="BL341" s="25" t="s">
        <v>161</v>
      </c>
      <c r="BM341" s="25" t="s">
        <v>422</v>
      </c>
    </row>
    <row r="342" spans="2:65" s="12" customFormat="1" ht="12">
      <c r="B342" s="216"/>
      <c r="C342" s="217"/>
      <c r="D342" s="213" t="s">
        <v>165</v>
      </c>
      <c r="E342" s="218" t="s">
        <v>22</v>
      </c>
      <c r="F342" s="219" t="s">
        <v>423</v>
      </c>
      <c r="G342" s="217"/>
      <c r="H342" s="220" t="s">
        <v>22</v>
      </c>
      <c r="I342" s="221"/>
      <c r="J342" s="217"/>
      <c r="K342" s="217"/>
      <c r="L342" s="222"/>
      <c r="M342" s="223"/>
      <c r="N342" s="224"/>
      <c r="O342" s="224"/>
      <c r="P342" s="224"/>
      <c r="Q342" s="224"/>
      <c r="R342" s="224"/>
      <c r="S342" s="224"/>
      <c r="T342" s="225"/>
      <c r="AT342" s="226" t="s">
        <v>165</v>
      </c>
      <c r="AU342" s="226" t="s">
        <v>81</v>
      </c>
      <c r="AV342" s="12" t="s">
        <v>24</v>
      </c>
      <c r="AW342" s="12" t="s">
        <v>37</v>
      </c>
      <c r="AX342" s="12" t="s">
        <v>74</v>
      </c>
      <c r="AY342" s="226" t="s">
        <v>154</v>
      </c>
    </row>
    <row r="343" spans="2:65" s="12" customFormat="1" ht="12">
      <c r="B343" s="216"/>
      <c r="C343" s="217"/>
      <c r="D343" s="213" t="s">
        <v>165</v>
      </c>
      <c r="E343" s="218" t="s">
        <v>22</v>
      </c>
      <c r="F343" s="219" t="s">
        <v>271</v>
      </c>
      <c r="G343" s="217"/>
      <c r="H343" s="220" t="s">
        <v>22</v>
      </c>
      <c r="I343" s="221"/>
      <c r="J343" s="217"/>
      <c r="K343" s="217"/>
      <c r="L343" s="222"/>
      <c r="M343" s="223"/>
      <c r="N343" s="224"/>
      <c r="O343" s="224"/>
      <c r="P343" s="224"/>
      <c r="Q343" s="224"/>
      <c r="R343" s="224"/>
      <c r="S343" s="224"/>
      <c r="T343" s="225"/>
      <c r="AT343" s="226" t="s">
        <v>165</v>
      </c>
      <c r="AU343" s="226" t="s">
        <v>81</v>
      </c>
      <c r="AV343" s="12" t="s">
        <v>24</v>
      </c>
      <c r="AW343" s="12" t="s">
        <v>37</v>
      </c>
      <c r="AX343" s="12" t="s">
        <v>74</v>
      </c>
      <c r="AY343" s="226" t="s">
        <v>154</v>
      </c>
    </row>
    <row r="344" spans="2:65" s="12" customFormat="1" ht="12">
      <c r="B344" s="216"/>
      <c r="C344" s="217"/>
      <c r="D344" s="213" t="s">
        <v>165</v>
      </c>
      <c r="E344" s="218" t="s">
        <v>22</v>
      </c>
      <c r="F344" s="219" t="s">
        <v>424</v>
      </c>
      <c r="G344" s="217"/>
      <c r="H344" s="220" t="s">
        <v>22</v>
      </c>
      <c r="I344" s="221"/>
      <c r="J344" s="217"/>
      <c r="K344" s="217"/>
      <c r="L344" s="222"/>
      <c r="M344" s="223"/>
      <c r="N344" s="224"/>
      <c r="O344" s="224"/>
      <c r="P344" s="224"/>
      <c r="Q344" s="224"/>
      <c r="R344" s="224"/>
      <c r="S344" s="224"/>
      <c r="T344" s="225"/>
      <c r="AT344" s="226" t="s">
        <v>165</v>
      </c>
      <c r="AU344" s="226" t="s">
        <v>81</v>
      </c>
      <c r="AV344" s="12" t="s">
        <v>24</v>
      </c>
      <c r="AW344" s="12" t="s">
        <v>37</v>
      </c>
      <c r="AX344" s="12" t="s">
        <v>74</v>
      </c>
      <c r="AY344" s="226" t="s">
        <v>154</v>
      </c>
    </row>
    <row r="345" spans="2:65" s="13" customFormat="1" ht="12">
      <c r="B345" s="227"/>
      <c r="C345" s="228"/>
      <c r="D345" s="213" t="s">
        <v>165</v>
      </c>
      <c r="E345" s="239" t="s">
        <v>22</v>
      </c>
      <c r="F345" s="240" t="s">
        <v>425</v>
      </c>
      <c r="G345" s="228"/>
      <c r="H345" s="241">
        <v>72.099999999999994</v>
      </c>
      <c r="I345" s="233"/>
      <c r="J345" s="228"/>
      <c r="K345" s="228"/>
      <c r="L345" s="234"/>
      <c r="M345" s="235"/>
      <c r="N345" s="236"/>
      <c r="O345" s="236"/>
      <c r="P345" s="236"/>
      <c r="Q345" s="236"/>
      <c r="R345" s="236"/>
      <c r="S345" s="236"/>
      <c r="T345" s="237"/>
      <c r="AT345" s="238" t="s">
        <v>165</v>
      </c>
      <c r="AU345" s="238" t="s">
        <v>81</v>
      </c>
      <c r="AV345" s="13" t="s">
        <v>81</v>
      </c>
      <c r="AW345" s="13" t="s">
        <v>37</v>
      </c>
      <c r="AX345" s="13" t="s">
        <v>74</v>
      </c>
      <c r="AY345" s="238" t="s">
        <v>154</v>
      </c>
    </row>
    <row r="346" spans="2:65" s="12" customFormat="1" ht="12">
      <c r="B346" s="216"/>
      <c r="C346" s="217"/>
      <c r="D346" s="213" t="s">
        <v>165</v>
      </c>
      <c r="E346" s="218" t="s">
        <v>22</v>
      </c>
      <c r="F346" s="219" t="s">
        <v>426</v>
      </c>
      <c r="G346" s="217"/>
      <c r="H346" s="220" t="s">
        <v>22</v>
      </c>
      <c r="I346" s="221"/>
      <c r="J346" s="217"/>
      <c r="K346" s="217"/>
      <c r="L346" s="222"/>
      <c r="M346" s="223"/>
      <c r="N346" s="224"/>
      <c r="O346" s="224"/>
      <c r="P346" s="224"/>
      <c r="Q346" s="224"/>
      <c r="R346" s="224"/>
      <c r="S346" s="224"/>
      <c r="T346" s="225"/>
      <c r="AT346" s="226" t="s">
        <v>165</v>
      </c>
      <c r="AU346" s="226" t="s">
        <v>81</v>
      </c>
      <c r="AV346" s="12" t="s">
        <v>24</v>
      </c>
      <c r="AW346" s="12" t="s">
        <v>37</v>
      </c>
      <c r="AX346" s="12" t="s">
        <v>74</v>
      </c>
      <c r="AY346" s="226" t="s">
        <v>154</v>
      </c>
    </row>
    <row r="347" spans="2:65" s="12" customFormat="1" ht="12">
      <c r="B347" s="216"/>
      <c r="C347" s="217"/>
      <c r="D347" s="213" t="s">
        <v>165</v>
      </c>
      <c r="E347" s="218" t="s">
        <v>22</v>
      </c>
      <c r="F347" s="219" t="s">
        <v>262</v>
      </c>
      <c r="G347" s="217"/>
      <c r="H347" s="220" t="s">
        <v>22</v>
      </c>
      <c r="I347" s="221"/>
      <c r="J347" s="217"/>
      <c r="K347" s="217"/>
      <c r="L347" s="222"/>
      <c r="M347" s="223"/>
      <c r="N347" s="224"/>
      <c r="O347" s="224"/>
      <c r="P347" s="224"/>
      <c r="Q347" s="224"/>
      <c r="R347" s="224"/>
      <c r="S347" s="224"/>
      <c r="T347" s="225"/>
      <c r="AT347" s="226" t="s">
        <v>165</v>
      </c>
      <c r="AU347" s="226" t="s">
        <v>81</v>
      </c>
      <c r="AV347" s="12" t="s">
        <v>24</v>
      </c>
      <c r="AW347" s="12" t="s">
        <v>37</v>
      </c>
      <c r="AX347" s="12" t="s">
        <v>74</v>
      </c>
      <c r="AY347" s="226" t="s">
        <v>154</v>
      </c>
    </row>
    <row r="348" spans="2:65" s="12" customFormat="1" ht="12">
      <c r="B348" s="216"/>
      <c r="C348" s="217"/>
      <c r="D348" s="213" t="s">
        <v>165</v>
      </c>
      <c r="E348" s="218" t="s">
        <v>22</v>
      </c>
      <c r="F348" s="219" t="s">
        <v>263</v>
      </c>
      <c r="G348" s="217"/>
      <c r="H348" s="220" t="s">
        <v>22</v>
      </c>
      <c r="I348" s="221"/>
      <c r="J348" s="217"/>
      <c r="K348" s="217"/>
      <c r="L348" s="222"/>
      <c r="M348" s="223"/>
      <c r="N348" s="224"/>
      <c r="O348" s="224"/>
      <c r="P348" s="224"/>
      <c r="Q348" s="224"/>
      <c r="R348" s="224"/>
      <c r="S348" s="224"/>
      <c r="T348" s="225"/>
      <c r="AT348" s="226" t="s">
        <v>165</v>
      </c>
      <c r="AU348" s="226" t="s">
        <v>81</v>
      </c>
      <c r="AV348" s="12" t="s">
        <v>24</v>
      </c>
      <c r="AW348" s="12" t="s">
        <v>37</v>
      </c>
      <c r="AX348" s="12" t="s">
        <v>74</v>
      </c>
      <c r="AY348" s="226" t="s">
        <v>154</v>
      </c>
    </row>
    <row r="349" spans="2:65" s="13" customFormat="1" ht="12">
      <c r="B349" s="227"/>
      <c r="C349" s="228"/>
      <c r="D349" s="213" t="s">
        <v>165</v>
      </c>
      <c r="E349" s="239" t="s">
        <v>22</v>
      </c>
      <c r="F349" s="240" t="s">
        <v>427</v>
      </c>
      <c r="G349" s="228"/>
      <c r="H349" s="241">
        <v>15.792</v>
      </c>
      <c r="I349" s="233"/>
      <c r="J349" s="228"/>
      <c r="K349" s="228"/>
      <c r="L349" s="234"/>
      <c r="M349" s="235"/>
      <c r="N349" s="236"/>
      <c r="O349" s="236"/>
      <c r="P349" s="236"/>
      <c r="Q349" s="236"/>
      <c r="R349" s="236"/>
      <c r="S349" s="236"/>
      <c r="T349" s="237"/>
      <c r="AT349" s="238" t="s">
        <v>165</v>
      </c>
      <c r="AU349" s="238" t="s">
        <v>81</v>
      </c>
      <c r="AV349" s="13" t="s">
        <v>81</v>
      </c>
      <c r="AW349" s="13" t="s">
        <v>37</v>
      </c>
      <c r="AX349" s="13" t="s">
        <v>74</v>
      </c>
      <c r="AY349" s="238" t="s">
        <v>154</v>
      </c>
    </row>
    <row r="350" spans="2:65" s="12" customFormat="1" ht="12">
      <c r="B350" s="216"/>
      <c r="C350" s="217"/>
      <c r="D350" s="213" t="s">
        <v>165</v>
      </c>
      <c r="E350" s="218" t="s">
        <v>22</v>
      </c>
      <c r="F350" s="219" t="s">
        <v>428</v>
      </c>
      <c r="G350" s="217"/>
      <c r="H350" s="220" t="s">
        <v>22</v>
      </c>
      <c r="I350" s="221"/>
      <c r="J350" s="217"/>
      <c r="K350" s="217"/>
      <c r="L350" s="222"/>
      <c r="M350" s="223"/>
      <c r="N350" s="224"/>
      <c r="O350" s="224"/>
      <c r="P350" s="224"/>
      <c r="Q350" s="224"/>
      <c r="R350" s="224"/>
      <c r="S350" s="224"/>
      <c r="T350" s="225"/>
      <c r="AT350" s="226" t="s">
        <v>165</v>
      </c>
      <c r="AU350" s="226" t="s">
        <v>81</v>
      </c>
      <c r="AV350" s="12" t="s">
        <v>24</v>
      </c>
      <c r="AW350" s="12" t="s">
        <v>37</v>
      </c>
      <c r="AX350" s="12" t="s">
        <v>74</v>
      </c>
      <c r="AY350" s="226" t="s">
        <v>154</v>
      </c>
    </row>
    <row r="351" spans="2:65" s="13" customFormat="1" ht="12">
      <c r="B351" s="227"/>
      <c r="C351" s="228"/>
      <c r="D351" s="213" t="s">
        <v>165</v>
      </c>
      <c r="E351" s="239" t="s">
        <v>22</v>
      </c>
      <c r="F351" s="240" t="s">
        <v>429</v>
      </c>
      <c r="G351" s="228"/>
      <c r="H351" s="241">
        <v>7.5</v>
      </c>
      <c r="I351" s="233"/>
      <c r="J351" s="228"/>
      <c r="K351" s="228"/>
      <c r="L351" s="234"/>
      <c r="M351" s="235"/>
      <c r="N351" s="236"/>
      <c r="O351" s="236"/>
      <c r="P351" s="236"/>
      <c r="Q351" s="236"/>
      <c r="R351" s="236"/>
      <c r="S351" s="236"/>
      <c r="T351" s="237"/>
      <c r="AT351" s="238" t="s">
        <v>165</v>
      </c>
      <c r="AU351" s="238" t="s">
        <v>81</v>
      </c>
      <c r="AV351" s="13" t="s">
        <v>81</v>
      </c>
      <c r="AW351" s="13" t="s">
        <v>37</v>
      </c>
      <c r="AX351" s="13" t="s">
        <v>74</v>
      </c>
      <c r="AY351" s="238" t="s">
        <v>154</v>
      </c>
    </row>
    <row r="352" spans="2:65" s="14" customFormat="1" ht="12">
      <c r="B352" s="242"/>
      <c r="C352" s="243"/>
      <c r="D352" s="229" t="s">
        <v>165</v>
      </c>
      <c r="E352" s="244" t="s">
        <v>22</v>
      </c>
      <c r="F352" s="245" t="s">
        <v>178</v>
      </c>
      <c r="G352" s="243"/>
      <c r="H352" s="246">
        <v>95.391999999999996</v>
      </c>
      <c r="I352" s="247"/>
      <c r="J352" s="243"/>
      <c r="K352" s="243"/>
      <c r="L352" s="248"/>
      <c r="M352" s="249"/>
      <c r="N352" s="250"/>
      <c r="O352" s="250"/>
      <c r="P352" s="250"/>
      <c r="Q352" s="250"/>
      <c r="R352" s="250"/>
      <c r="S352" s="250"/>
      <c r="T352" s="251"/>
      <c r="AT352" s="252" t="s">
        <v>165</v>
      </c>
      <c r="AU352" s="252" t="s">
        <v>81</v>
      </c>
      <c r="AV352" s="14" t="s">
        <v>161</v>
      </c>
      <c r="AW352" s="14" t="s">
        <v>37</v>
      </c>
      <c r="AX352" s="14" t="s">
        <v>24</v>
      </c>
      <c r="AY352" s="252" t="s">
        <v>154</v>
      </c>
    </row>
    <row r="353" spans="2:65" s="1" customFormat="1" ht="31.5" customHeight="1">
      <c r="B353" s="42"/>
      <c r="C353" s="201" t="s">
        <v>430</v>
      </c>
      <c r="D353" s="201" t="s">
        <v>156</v>
      </c>
      <c r="E353" s="202" t="s">
        <v>431</v>
      </c>
      <c r="F353" s="203" t="s">
        <v>432</v>
      </c>
      <c r="G353" s="204" t="s">
        <v>241</v>
      </c>
      <c r="H353" s="205">
        <v>15.792</v>
      </c>
      <c r="I353" s="206"/>
      <c r="J353" s="207">
        <f>ROUND(I353*H353,2)</f>
        <v>0</v>
      </c>
      <c r="K353" s="203" t="s">
        <v>160</v>
      </c>
      <c r="L353" s="62"/>
      <c r="M353" s="208" t="s">
        <v>22</v>
      </c>
      <c r="N353" s="209" t="s">
        <v>45</v>
      </c>
      <c r="O353" s="43"/>
      <c r="P353" s="210">
        <f>O353*H353</f>
        <v>0</v>
      </c>
      <c r="Q353" s="210">
        <v>2.3099999999999999E-2</v>
      </c>
      <c r="R353" s="210">
        <f>Q353*H353</f>
        <v>0.36479519999999999</v>
      </c>
      <c r="S353" s="210">
        <v>0</v>
      </c>
      <c r="T353" s="211">
        <f>S353*H353</f>
        <v>0</v>
      </c>
      <c r="AR353" s="25" t="s">
        <v>161</v>
      </c>
      <c r="AT353" s="25" t="s">
        <v>156</v>
      </c>
      <c r="AU353" s="25" t="s">
        <v>81</v>
      </c>
      <c r="AY353" s="25" t="s">
        <v>154</v>
      </c>
      <c r="BE353" s="212">
        <f>IF(N353="základní",J353,0)</f>
        <v>0</v>
      </c>
      <c r="BF353" s="212">
        <f>IF(N353="snížená",J353,0)</f>
        <v>0</v>
      </c>
      <c r="BG353" s="212">
        <f>IF(N353="zákl. přenesená",J353,0)</f>
        <v>0</v>
      </c>
      <c r="BH353" s="212">
        <f>IF(N353="sníž. přenesená",J353,0)</f>
        <v>0</v>
      </c>
      <c r="BI353" s="212">
        <f>IF(N353="nulová",J353,0)</f>
        <v>0</v>
      </c>
      <c r="BJ353" s="25" t="s">
        <v>24</v>
      </c>
      <c r="BK353" s="212">
        <f>ROUND(I353*H353,2)</f>
        <v>0</v>
      </c>
      <c r="BL353" s="25" t="s">
        <v>161</v>
      </c>
      <c r="BM353" s="25" t="s">
        <v>433</v>
      </c>
    </row>
    <row r="354" spans="2:65" s="1" customFormat="1" ht="48">
      <c r="B354" s="42"/>
      <c r="C354" s="64"/>
      <c r="D354" s="213" t="s">
        <v>163</v>
      </c>
      <c r="E354" s="64"/>
      <c r="F354" s="214" t="s">
        <v>434</v>
      </c>
      <c r="G354" s="64"/>
      <c r="H354" s="64"/>
      <c r="I354" s="169"/>
      <c r="J354" s="64"/>
      <c r="K354" s="64"/>
      <c r="L354" s="62"/>
      <c r="M354" s="215"/>
      <c r="N354" s="43"/>
      <c r="O354" s="43"/>
      <c r="P354" s="43"/>
      <c r="Q354" s="43"/>
      <c r="R354" s="43"/>
      <c r="S354" s="43"/>
      <c r="T354" s="79"/>
      <c r="AT354" s="25" t="s">
        <v>163</v>
      </c>
      <c r="AU354" s="25" t="s">
        <v>81</v>
      </c>
    </row>
    <row r="355" spans="2:65" s="12" customFormat="1" ht="12">
      <c r="B355" s="216"/>
      <c r="C355" s="217"/>
      <c r="D355" s="213" t="s">
        <v>165</v>
      </c>
      <c r="E355" s="218" t="s">
        <v>22</v>
      </c>
      <c r="F355" s="219" t="s">
        <v>262</v>
      </c>
      <c r="G355" s="217"/>
      <c r="H355" s="220" t="s">
        <v>22</v>
      </c>
      <c r="I355" s="221"/>
      <c r="J355" s="217"/>
      <c r="K355" s="217"/>
      <c r="L355" s="222"/>
      <c r="M355" s="223"/>
      <c r="N355" s="224"/>
      <c r="O355" s="224"/>
      <c r="P355" s="224"/>
      <c r="Q355" s="224"/>
      <c r="R355" s="224"/>
      <c r="S355" s="224"/>
      <c r="T355" s="225"/>
      <c r="AT355" s="226" t="s">
        <v>165</v>
      </c>
      <c r="AU355" s="226" t="s">
        <v>81</v>
      </c>
      <c r="AV355" s="12" t="s">
        <v>24</v>
      </c>
      <c r="AW355" s="12" t="s">
        <v>37</v>
      </c>
      <c r="AX355" s="12" t="s">
        <v>74</v>
      </c>
      <c r="AY355" s="226" t="s">
        <v>154</v>
      </c>
    </row>
    <row r="356" spans="2:65" s="12" customFormat="1" ht="12">
      <c r="B356" s="216"/>
      <c r="C356" s="217"/>
      <c r="D356" s="213" t="s">
        <v>165</v>
      </c>
      <c r="E356" s="218" t="s">
        <v>22</v>
      </c>
      <c r="F356" s="219" t="s">
        <v>263</v>
      </c>
      <c r="G356" s="217"/>
      <c r="H356" s="220" t="s">
        <v>22</v>
      </c>
      <c r="I356" s="221"/>
      <c r="J356" s="217"/>
      <c r="K356" s="217"/>
      <c r="L356" s="222"/>
      <c r="M356" s="223"/>
      <c r="N356" s="224"/>
      <c r="O356" s="224"/>
      <c r="P356" s="224"/>
      <c r="Q356" s="224"/>
      <c r="R356" s="224"/>
      <c r="S356" s="224"/>
      <c r="T356" s="225"/>
      <c r="AT356" s="226" t="s">
        <v>165</v>
      </c>
      <c r="AU356" s="226" t="s">
        <v>81</v>
      </c>
      <c r="AV356" s="12" t="s">
        <v>24</v>
      </c>
      <c r="AW356" s="12" t="s">
        <v>37</v>
      </c>
      <c r="AX356" s="12" t="s">
        <v>74</v>
      </c>
      <c r="AY356" s="226" t="s">
        <v>154</v>
      </c>
    </row>
    <row r="357" spans="2:65" s="13" customFormat="1" ht="12">
      <c r="B357" s="227"/>
      <c r="C357" s="228"/>
      <c r="D357" s="229" t="s">
        <v>165</v>
      </c>
      <c r="E357" s="230" t="s">
        <v>22</v>
      </c>
      <c r="F357" s="231" t="s">
        <v>427</v>
      </c>
      <c r="G357" s="228"/>
      <c r="H357" s="232">
        <v>15.792</v>
      </c>
      <c r="I357" s="233"/>
      <c r="J357" s="228"/>
      <c r="K357" s="228"/>
      <c r="L357" s="234"/>
      <c r="M357" s="235"/>
      <c r="N357" s="236"/>
      <c r="O357" s="236"/>
      <c r="P357" s="236"/>
      <c r="Q357" s="236"/>
      <c r="R357" s="236"/>
      <c r="S357" s="236"/>
      <c r="T357" s="237"/>
      <c r="AT357" s="238" t="s">
        <v>165</v>
      </c>
      <c r="AU357" s="238" t="s">
        <v>81</v>
      </c>
      <c r="AV357" s="13" t="s">
        <v>81</v>
      </c>
      <c r="AW357" s="13" t="s">
        <v>37</v>
      </c>
      <c r="AX357" s="13" t="s">
        <v>24</v>
      </c>
      <c r="AY357" s="238" t="s">
        <v>154</v>
      </c>
    </row>
    <row r="358" spans="2:65" s="1" customFormat="1" ht="31.5" customHeight="1">
      <c r="B358" s="42"/>
      <c r="C358" s="201" t="s">
        <v>294</v>
      </c>
      <c r="D358" s="201" t="s">
        <v>156</v>
      </c>
      <c r="E358" s="202" t="s">
        <v>435</v>
      </c>
      <c r="F358" s="203" t="s">
        <v>436</v>
      </c>
      <c r="G358" s="204" t="s">
        <v>241</v>
      </c>
      <c r="H358" s="205">
        <v>15.792</v>
      </c>
      <c r="I358" s="206"/>
      <c r="J358" s="207">
        <f>ROUND(I358*H358,2)</f>
        <v>0</v>
      </c>
      <c r="K358" s="203" t="s">
        <v>160</v>
      </c>
      <c r="L358" s="62"/>
      <c r="M358" s="208" t="s">
        <v>22</v>
      </c>
      <c r="N358" s="209" t="s">
        <v>45</v>
      </c>
      <c r="O358" s="43"/>
      <c r="P358" s="210">
        <f>O358*H358</f>
        <v>0</v>
      </c>
      <c r="Q358" s="210">
        <v>4.8900000000000002E-3</v>
      </c>
      <c r="R358" s="210">
        <f>Q358*H358</f>
        <v>7.7222880000000008E-2</v>
      </c>
      <c r="S358" s="210">
        <v>0</v>
      </c>
      <c r="T358" s="211">
        <f>S358*H358</f>
        <v>0</v>
      </c>
      <c r="AR358" s="25" t="s">
        <v>161</v>
      </c>
      <c r="AT358" s="25" t="s">
        <v>156</v>
      </c>
      <c r="AU358" s="25" t="s">
        <v>81</v>
      </c>
      <c r="AY358" s="25" t="s">
        <v>154</v>
      </c>
      <c r="BE358" s="212">
        <f>IF(N358="základní",J358,0)</f>
        <v>0</v>
      </c>
      <c r="BF358" s="212">
        <f>IF(N358="snížená",J358,0)</f>
        <v>0</v>
      </c>
      <c r="BG358" s="212">
        <f>IF(N358="zákl. přenesená",J358,0)</f>
        <v>0</v>
      </c>
      <c r="BH358" s="212">
        <f>IF(N358="sníž. přenesená",J358,0)</f>
        <v>0</v>
      </c>
      <c r="BI358" s="212">
        <f>IF(N358="nulová",J358,0)</f>
        <v>0</v>
      </c>
      <c r="BJ358" s="25" t="s">
        <v>24</v>
      </c>
      <c r="BK358" s="212">
        <f>ROUND(I358*H358,2)</f>
        <v>0</v>
      </c>
      <c r="BL358" s="25" t="s">
        <v>161</v>
      </c>
      <c r="BM358" s="25" t="s">
        <v>437</v>
      </c>
    </row>
    <row r="359" spans="2:65" s="1" customFormat="1" ht="24">
      <c r="B359" s="42"/>
      <c r="C359" s="64"/>
      <c r="D359" s="213" t="s">
        <v>163</v>
      </c>
      <c r="E359" s="64"/>
      <c r="F359" s="214" t="s">
        <v>438</v>
      </c>
      <c r="G359" s="64"/>
      <c r="H359" s="64"/>
      <c r="I359" s="169"/>
      <c r="J359" s="64"/>
      <c r="K359" s="64"/>
      <c r="L359" s="62"/>
      <c r="M359" s="215"/>
      <c r="N359" s="43"/>
      <c r="O359" s="43"/>
      <c r="P359" s="43"/>
      <c r="Q359" s="43"/>
      <c r="R359" s="43"/>
      <c r="S359" s="43"/>
      <c r="T359" s="79"/>
      <c r="AT359" s="25" t="s">
        <v>163</v>
      </c>
      <c r="AU359" s="25" t="s">
        <v>81</v>
      </c>
    </row>
    <row r="360" spans="2:65" s="12" customFormat="1" ht="12">
      <c r="B360" s="216"/>
      <c r="C360" s="217"/>
      <c r="D360" s="213" t="s">
        <v>165</v>
      </c>
      <c r="E360" s="218" t="s">
        <v>22</v>
      </c>
      <c r="F360" s="219" t="s">
        <v>262</v>
      </c>
      <c r="G360" s="217"/>
      <c r="H360" s="220" t="s">
        <v>22</v>
      </c>
      <c r="I360" s="221"/>
      <c r="J360" s="217"/>
      <c r="K360" s="217"/>
      <c r="L360" s="222"/>
      <c r="M360" s="223"/>
      <c r="N360" s="224"/>
      <c r="O360" s="224"/>
      <c r="P360" s="224"/>
      <c r="Q360" s="224"/>
      <c r="R360" s="224"/>
      <c r="S360" s="224"/>
      <c r="T360" s="225"/>
      <c r="AT360" s="226" t="s">
        <v>165</v>
      </c>
      <c r="AU360" s="226" t="s">
        <v>81</v>
      </c>
      <c r="AV360" s="12" t="s">
        <v>24</v>
      </c>
      <c r="AW360" s="12" t="s">
        <v>37</v>
      </c>
      <c r="AX360" s="12" t="s">
        <v>74</v>
      </c>
      <c r="AY360" s="226" t="s">
        <v>154</v>
      </c>
    </row>
    <row r="361" spans="2:65" s="12" customFormat="1" ht="12">
      <c r="B361" s="216"/>
      <c r="C361" s="217"/>
      <c r="D361" s="213" t="s">
        <v>165</v>
      </c>
      <c r="E361" s="218" t="s">
        <v>22</v>
      </c>
      <c r="F361" s="219" t="s">
        <v>263</v>
      </c>
      <c r="G361" s="217"/>
      <c r="H361" s="220" t="s">
        <v>22</v>
      </c>
      <c r="I361" s="221"/>
      <c r="J361" s="217"/>
      <c r="K361" s="217"/>
      <c r="L361" s="222"/>
      <c r="M361" s="223"/>
      <c r="N361" s="224"/>
      <c r="O361" s="224"/>
      <c r="P361" s="224"/>
      <c r="Q361" s="224"/>
      <c r="R361" s="224"/>
      <c r="S361" s="224"/>
      <c r="T361" s="225"/>
      <c r="AT361" s="226" t="s">
        <v>165</v>
      </c>
      <c r="AU361" s="226" t="s">
        <v>81</v>
      </c>
      <c r="AV361" s="12" t="s">
        <v>24</v>
      </c>
      <c r="AW361" s="12" t="s">
        <v>37</v>
      </c>
      <c r="AX361" s="12" t="s">
        <v>74</v>
      </c>
      <c r="AY361" s="226" t="s">
        <v>154</v>
      </c>
    </row>
    <row r="362" spans="2:65" s="13" customFormat="1" ht="12">
      <c r="B362" s="227"/>
      <c r="C362" s="228"/>
      <c r="D362" s="229" t="s">
        <v>165</v>
      </c>
      <c r="E362" s="230" t="s">
        <v>22</v>
      </c>
      <c r="F362" s="231" t="s">
        <v>427</v>
      </c>
      <c r="G362" s="228"/>
      <c r="H362" s="232">
        <v>15.792</v>
      </c>
      <c r="I362" s="233"/>
      <c r="J362" s="228"/>
      <c r="K362" s="228"/>
      <c r="L362" s="234"/>
      <c r="M362" s="235"/>
      <c r="N362" s="236"/>
      <c r="O362" s="236"/>
      <c r="P362" s="236"/>
      <c r="Q362" s="236"/>
      <c r="R362" s="236"/>
      <c r="S362" s="236"/>
      <c r="T362" s="237"/>
      <c r="AT362" s="238" t="s">
        <v>165</v>
      </c>
      <c r="AU362" s="238" t="s">
        <v>81</v>
      </c>
      <c r="AV362" s="13" t="s">
        <v>81</v>
      </c>
      <c r="AW362" s="13" t="s">
        <v>37</v>
      </c>
      <c r="AX362" s="13" t="s">
        <v>24</v>
      </c>
      <c r="AY362" s="238" t="s">
        <v>154</v>
      </c>
    </row>
    <row r="363" spans="2:65" s="1" customFormat="1" ht="22.5" customHeight="1">
      <c r="B363" s="42"/>
      <c r="C363" s="201" t="s">
        <v>307</v>
      </c>
      <c r="D363" s="201" t="s">
        <v>156</v>
      </c>
      <c r="E363" s="202" t="s">
        <v>439</v>
      </c>
      <c r="F363" s="203" t="s">
        <v>440</v>
      </c>
      <c r="G363" s="204" t="s">
        <v>241</v>
      </c>
      <c r="H363" s="205">
        <v>72.099999999999994</v>
      </c>
      <c r="I363" s="206"/>
      <c r="J363" s="207">
        <f>ROUND(I363*H363,2)</f>
        <v>0</v>
      </c>
      <c r="K363" s="203" t="s">
        <v>22</v>
      </c>
      <c r="L363" s="62"/>
      <c r="M363" s="208" t="s">
        <v>22</v>
      </c>
      <c r="N363" s="209" t="s">
        <v>45</v>
      </c>
      <c r="O363" s="43"/>
      <c r="P363" s="210">
        <f>O363*H363</f>
        <v>0</v>
      </c>
      <c r="Q363" s="210">
        <v>0</v>
      </c>
      <c r="R363" s="210">
        <f>Q363*H363</f>
        <v>0</v>
      </c>
      <c r="S363" s="210">
        <v>0</v>
      </c>
      <c r="T363" s="211">
        <f>S363*H363</f>
        <v>0</v>
      </c>
      <c r="AR363" s="25" t="s">
        <v>161</v>
      </c>
      <c r="AT363" s="25" t="s">
        <v>156</v>
      </c>
      <c r="AU363" s="25" t="s">
        <v>81</v>
      </c>
      <c r="AY363" s="25" t="s">
        <v>154</v>
      </c>
      <c r="BE363" s="212">
        <f>IF(N363="základní",J363,0)</f>
        <v>0</v>
      </c>
      <c r="BF363" s="212">
        <f>IF(N363="snížená",J363,0)</f>
        <v>0</v>
      </c>
      <c r="BG363" s="212">
        <f>IF(N363="zákl. přenesená",J363,0)</f>
        <v>0</v>
      </c>
      <c r="BH363" s="212">
        <f>IF(N363="sníž. přenesená",J363,0)</f>
        <v>0</v>
      </c>
      <c r="BI363" s="212">
        <f>IF(N363="nulová",J363,0)</f>
        <v>0</v>
      </c>
      <c r="BJ363" s="25" t="s">
        <v>24</v>
      </c>
      <c r="BK363" s="212">
        <f>ROUND(I363*H363,2)</f>
        <v>0</v>
      </c>
      <c r="BL363" s="25" t="s">
        <v>161</v>
      </c>
      <c r="BM363" s="25" t="s">
        <v>441</v>
      </c>
    </row>
    <row r="364" spans="2:65" s="12" customFormat="1" ht="12">
      <c r="B364" s="216"/>
      <c r="C364" s="217"/>
      <c r="D364" s="213" t="s">
        <v>165</v>
      </c>
      <c r="E364" s="218" t="s">
        <v>22</v>
      </c>
      <c r="F364" s="219" t="s">
        <v>442</v>
      </c>
      <c r="G364" s="217"/>
      <c r="H364" s="220" t="s">
        <v>22</v>
      </c>
      <c r="I364" s="221"/>
      <c r="J364" s="217"/>
      <c r="K364" s="217"/>
      <c r="L364" s="222"/>
      <c r="M364" s="223"/>
      <c r="N364" s="224"/>
      <c r="O364" s="224"/>
      <c r="P364" s="224"/>
      <c r="Q364" s="224"/>
      <c r="R364" s="224"/>
      <c r="S364" s="224"/>
      <c r="T364" s="225"/>
      <c r="AT364" s="226" t="s">
        <v>165</v>
      </c>
      <c r="AU364" s="226" t="s">
        <v>81</v>
      </c>
      <c r="AV364" s="12" t="s">
        <v>24</v>
      </c>
      <c r="AW364" s="12" t="s">
        <v>37</v>
      </c>
      <c r="AX364" s="12" t="s">
        <v>74</v>
      </c>
      <c r="AY364" s="226" t="s">
        <v>154</v>
      </c>
    </row>
    <row r="365" spans="2:65" s="12" customFormat="1" ht="12">
      <c r="B365" s="216"/>
      <c r="C365" s="217"/>
      <c r="D365" s="213" t="s">
        <v>165</v>
      </c>
      <c r="E365" s="218" t="s">
        <v>22</v>
      </c>
      <c r="F365" s="219" t="s">
        <v>443</v>
      </c>
      <c r="G365" s="217"/>
      <c r="H365" s="220" t="s">
        <v>22</v>
      </c>
      <c r="I365" s="221"/>
      <c r="J365" s="217"/>
      <c r="K365" s="217"/>
      <c r="L365" s="222"/>
      <c r="M365" s="223"/>
      <c r="N365" s="224"/>
      <c r="O365" s="224"/>
      <c r="P365" s="224"/>
      <c r="Q365" s="224"/>
      <c r="R365" s="224"/>
      <c r="S365" s="224"/>
      <c r="T365" s="225"/>
      <c r="AT365" s="226" t="s">
        <v>165</v>
      </c>
      <c r="AU365" s="226" t="s">
        <v>81</v>
      </c>
      <c r="AV365" s="12" t="s">
        <v>24</v>
      </c>
      <c r="AW365" s="12" t="s">
        <v>37</v>
      </c>
      <c r="AX365" s="12" t="s">
        <v>74</v>
      </c>
      <c r="AY365" s="226" t="s">
        <v>154</v>
      </c>
    </row>
    <row r="366" spans="2:65" s="12" customFormat="1" ht="12">
      <c r="B366" s="216"/>
      <c r="C366" s="217"/>
      <c r="D366" s="213" t="s">
        <v>165</v>
      </c>
      <c r="E366" s="218" t="s">
        <v>22</v>
      </c>
      <c r="F366" s="219" t="s">
        <v>444</v>
      </c>
      <c r="G366" s="217"/>
      <c r="H366" s="220" t="s">
        <v>22</v>
      </c>
      <c r="I366" s="221"/>
      <c r="J366" s="217"/>
      <c r="K366" s="217"/>
      <c r="L366" s="222"/>
      <c r="M366" s="223"/>
      <c r="N366" s="224"/>
      <c r="O366" s="224"/>
      <c r="P366" s="224"/>
      <c r="Q366" s="224"/>
      <c r="R366" s="224"/>
      <c r="S366" s="224"/>
      <c r="T366" s="225"/>
      <c r="AT366" s="226" t="s">
        <v>165</v>
      </c>
      <c r="AU366" s="226" t="s">
        <v>81</v>
      </c>
      <c r="AV366" s="12" t="s">
        <v>24</v>
      </c>
      <c r="AW366" s="12" t="s">
        <v>37</v>
      </c>
      <c r="AX366" s="12" t="s">
        <v>74</v>
      </c>
      <c r="AY366" s="226" t="s">
        <v>154</v>
      </c>
    </row>
    <row r="367" spans="2:65" s="12" customFormat="1" ht="12">
      <c r="B367" s="216"/>
      <c r="C367" s="217"/>
      <c r="D367" s="213" t="s">
        <v>165</v>
      </c>
      <c r="E367" s="218" t="s">
        <v>22</v>
      </c>
      <c r="F367" s="219" t="s">
        <v>271</v>
      </c>
      <c r="G367" s="217"/>
      <c r="H367" s="220" t="s">
        <v>22</v>
      </c>
      <c r="I367" s="221"/>
      <c r="J367" s="217"/>
      <c r="K367" s="217"/>
      <c r="L367" s="222"/>
      <c r="M367" s="223"/>
      <c r="N367" s="224"/>
      <c r="O367" s="224"/>
      <c r="P367" s="224"/>
      <c r="Q367" s="224"/>
      <c r="R367" s="224"/>
      <c r="S367" s="224"/>
      <c r="T367" s="225"/>
      <c r="AT367" s="226" t="s">
        <v>165</v>
      </c>
      <c r="AU367" s="226" t="s">
        <v>81</v>
      </c>
      <c r="AV367" s="12" t="s">
        <v>24</v>
      </c>
      <c r="AW367" s="12" t="s">
        <v>37</v>
      </c>
      <c r="AX367" s="12" t="s">
        <v>74</v>
      </c>
      <c r="AY367" s="226" t="s">
        <v>154</v>
      </c>
    </row>
    <row r="368" spans="2:65" s="12" customFormat="1" ht="12">
      <c r="B368" s="216"/>
      <c r="C368" s="217"/>
      <c r="D368" s="213" t="s">
        <v>165</v>
      </c>
      <c r="E368" s="218" t="s">
        <v>22</v>
      </c>
      <c r="F368" s="219" t="s">
        <v>409</v>
      </c>
      <c r="G368" s="217"/>
      <c r="H368" s="220" t="s">
        <v>22</v>
      </c>
      <c r="I368" s="221"/>
      <c r="J368" s="217"/>
      <c r="K368" s="217"/>
      <c r="L368" s="222"/>
      <c r="M368" s="223"/>
      <c r="N368" s="224"/>
      <c r="O368" s="224"/>
      <c r="P368" s="224"/>
      <c r="Q368" s="224"/>
      <c r="R368" s="224"/>
      <c r="S368" s="224"/>
      <c r="T368" s="225"/>
      <c r="AT368" s="226" t="s">
        <v>165</v>
      </c>
      <c r="AU368" s="226" t="s">
        <v>81</v>
      </c>
      <c r="AV368" s="12" t="s">
        <v>24</v>
      </c>
      <c r="AW368" s="12" t="s">
        <v>37</v>
      </c>
      <c r="AX368" s="12" t="s">
        <v>74</v>
      </c>
      <c r="AY368" s="226" t="s">
        <v>154</v>
      </c>
    </row>
    <row r="369" spans="2:65" s="13" customFormat="1" ht="12">
      <c r="B369" s="227"/>
      <c r="C369" s="228"/>
      <c r="D369" s="213" t="s">
        <v>165</v>
      </c>
      <c r="E369" s="239" t="s">
        <v>22</v>
      </c>
      <c r="F369" s="240" t="s">
        <v>410</v>
      </c>
      <c r="G369" s="228"/>
      <c r="H369" s="241">
        <v>22.2</v>
      </c>
      <c r="I369" s="233"/>
      <c r="J369" s="228"/>
      <c r="K369" s="228"/>
      <c r="L369" s="234"/>
      <c r="M369" s="235"/>
      <c r="N369" s="236"/>
      <c r="O369" s="236"/>
      <c r="P369" s="236"/>
      <c r="Q369" s="236"/>
      <c r="R369" s="236"/>
      <c r="S369" s="236"/>
      <c r="T369" s="237"/>
      <c r="AT369" s="238" t="s">
        <v>165</v>
      </c>
      <c r="AU369" s="238" t="s">
        <v>81</v>
      </c>
      <c r="AV369" s="13" t="s">
        <v>81</v>
      </c>
      <c r="AW369" s="13" t="s">
        <v>37</v>
      </c>
      <c r="AX369" s="13" t="s">
        <v>74</v>
      </c>
      <c r="AY369" s="238" t="s">
        <v>154</v>
      </c>
    </row>
    <row r="370" spans="2:65" s="12" customFormat="1" ht="12">
      <c r="B370" s="216"/>
      <c r="C370" s="217"/>
      <c r="D370" s="213" t="s">
        <v>165</v>
      </c>
      <c r="E370" s="218" t="s">
        <v>22</v>
      </c>
      <c r="F370" s="219" t="s">
        <v>411</v>
      </c>
      <c r="G370" s="217"/>
      <c r="H370" s="220" t="s">
        <v>22</v>
      </c>
      <c r="I370" s="221"/>
      <c r="J370" s="217"/>
      <c r="K370" s="217"/>
      <c r="L370" s="222"/>
      <c r="M370" s="223"/>
      <c r="N370" s="224"/>
      <c r="O370" s="224"/>
      <c r="P370" s="224"/>
      <c r="Q370" s="224"/>
      <c r="R370" s="224"/>
      <c r="S370" s="224"/>
      <c r="T370" s="225"/>
      <c r="AT370" s="226" t="s">
        <v>165</v>
      </c>
      <c r="AU370" s="226" t="s">
        <v>81</v>
      </c>
      <c r="AV370" s="12" t="s">
        <v>24</v>
      </c>
      <c r="AW370" s="12" t="s">
        <v>37</v>
      </c>
      <c r="AX370" s="12" t="s">
        <v>74</v>
      </c>
      <c r="AY370" s="226" t="s">
        <v>154</v>
      </c>
    </row>
    <row r="371" spans="2:65" s="13" customFormat="1" ht="12">
      <c r="B371" s="227"/>
      <c r="C371" s="228"/>
      <c r="D371" s="213" t="s">
        <v>165</v>
      </c>
      <c r="E371" s="239" t="s">
        <v>22</v>
      </c>
      <c r="F371" s="240" t="s">
        <v>412</v>
      </c>
      <c r="G371" s="228"/>
      <c r="H371" s="241">
        <v>26.4</v>
      </c>
      <c r="I371" s="233"/>
      <c r="J371" s="228"/>
      <c r="K371" s="228"/>
      <c r="L371" s="234"/>
      <c r="M371" s="235"/>
      <c r="N371" s="236"/>
      <c r="O371" s="236"/>
      <c r="P371" s="236"/>
      <c r="Q371" s="236"/>
      <c r="R371" s="236"/>
      <c r="S371" s="236"/>
      <c r="T371" s="237"/>
      <c r="AT371" s="238" t="s">
        <v>165</v>
      </c>
      <c r="AU371" s="238" t="s">
        <v>81</v>
      </c>
      <c r="AV371" s="13" t="s">
        <v>81</v>
      </c>
      <c r="AW371" s="13" t="s">
        <v>37</v>
      </c>
      <c r="AX371" s="13" t="s">
        <v>74</v>
      </c>
      <c r="AY371" s="238" t="s">
        <v>154</v>
      </c>
    </row>
    <row r="372" spans="2:65" s="12" customFormat="1" ht="12">
      <c r="B372" s="216"/>
      <c r="C372" s="217"/>
      <c r="D372" s="213" t="s">
        <v>165</v>
      </c>
      <c r="E372" s="218" t="s">
        <v>22</v>
      </c>
      <c r="F372" s="219" t="s">
        <v>413</v>
      </c>
      <c r="G372" s="217"/>
      <c r="H372" s="220" t="s">
        <v>22</v>
      </c>
      <c r="I372" s="221"/>
      <c r="J372" s="217"/>
      <c r="K372" s="217"/>
      <c r="L372" s="222"/>
      <c r="M372" s="223"/>
      <c r="N372" s="224"/>
      <c r="O372" s="224"/>
      <c r="P372" s="224"/>
      <c r="Q372" s="224"/>
      <c r="R372" s="224"/>
      <c r="S372" s="224"/>
      <c r="T372" s="225"/>
      <c r="AT372" s="226" t="s">
        <v>165</v>
      </c>
      <c r="AU372" s="226" t="s">
        <v>81</v>
      </c>
      <c r="AV372" s="12" t="s">
        <v>24</v>
      </c>
      <c r="AW372" s="12" t="s">
        <v>37</v>
      </c>
      <c r="AX372" s="12" t="s">
        <v>74</v>
      </c>
      <c r="AY372" s="226" t="s">
        <v>154</v>
      </c>
    </row>
    <row r="373" spans="2:65" s="13" customFormat="1" ht="12">
      <c r="B373" s="227"/>
      <c r="C373" s="228"/>
      <c r="D373" s="213" t="s">
        <v>165</v>
      </c>
      <c r="E373" s="239" t="s">
        <v>22</v>
      </c>
      <c r="F373" s="240" t="s">
        <v>414</v>
      </c>
      <c r="G373" s="228"/>
      <c r="H373" s="241">
        <v>23.5</v>
      </c>
      <c r="I373" s="233"/>
      <c r="J373" s="228"/>
      <c r="K373" s="228"/>
      <c r="L373" s="234"/>
      <c r="M373" s="235"/>
      <c r="N373" s="236"/>
      <c r="O373" s="236"/>
      <c r="P373" s="236"/>
      <c r="Q373" s="236"/>
      <c r="R373" s="236"/>
      <c r="S373" s="236"/>
      <c r="T373" s="237"/>
      <c r="AT373" s="238" t="s">
        <v>165</v>
      </c>
      <c r="AU373" s="238" t="s">
        <v>81</v>
      </c>
      <c r="AV373" s="13" t="s">
        <v>81</v>
      </c>
      <c r="AW373" s="13" t="s">
        <v>37</v>
      </c>
      <c r="AX373" s="13" t="s">
        <v>74</v>
      </c>
      <c r="AY373" s="238" t="s">
        <v>154</v>
      </c>
    </row>
    <row r="374" spans="2:65" s="14" customFormat="1" ht="12">
      <c r="B374" s="242"/>
      <c r="C374" s="243"/>
      <c r="D374" s="229" t="s">
        <v>165</v>
      </c>
      <c r="E374" s="244" t="s">
        <v>22</v>
      </c>
      <c r="F374" s="245" t="s">
        <v>178</v>
      </c>
      <c r="G374" s="243"/>
      <c r="H374" s="246">
        <v>72.099999999999994</v>
      </c>
      <c r="I374" s="247"/>
      <c r="J374" s="243"/>
      <c r="K374" s="243"/>
      <c r="L374" s="248"/>
      <c r="M374" s="249"/>
      <c r="N374" s="250"/>
      <c r="O374" s="250"/>
      <c r="P374" s="250"/>
      <c r="Q374" s="250"/>
      <c r="R374" s="250"/>
      <c r="S374" s="250"/>
      <c r="T374" s="251"/>
      <c r="AT374" s="252" t="s">
        <v>165</v>
      </c>
      <c r="AU374" s="252" t="s">
        <v>81</v>
      </c>
      <c r="AV374" s="14" t="s">
        <v>161</v>
      </c>
      <c r="AW374" s="14" t="s">
        <v>37</v>
      </c>
      <c r="AX374" s="14" t="s">
        <v>24</v>
      </c>
      <c r="AY374" s="252" t="s">
        <v>154</v>
      </c>
    </row>
    <row r="375" spans="2:65" s="1" customFormat="1" ht="22.5" customHeight="1">
      <c r="B375" s="42"/>
      <c r="C375" s="201" t="s">
        <v>445</v>
      </c>
      <c r="D375" s="201" t="s">
        <v>156</v>
      </c>
      <c r="E375" s="202" t="s">
        <v>446</v>
      </c>
      <c r="F375" s="203" t="s">
        <v>447</v>
      </c>
      <c r="G375" s="204" t="s">
        <v>338</v>
      </c>
      <c r="H375" s="205">
        <v>1</v>
      </c>
      <c r="I375" s="206"/>
      <c r="J375" s="207">
        <f>ROUND(I375*H375,2)</f>
        <v>0</v>
      </c>
      <c r="K375" s="203" t="s">
        <v>22</v>
      </c>
      <c r="L375" s="62"/>
      <c r="M375" s="208" t="s">
        <v>22</v>
      </c>
      <c r="N375" s="209" t="s">
        <v>45</v>
      </c>
      <c r="O375" s="43"/>
      <c r="P375" s="210">
        <f>O375*H375</f>
        <v>0</v>
      </c>
      <c r="Q375" s="210">
        <v>0</v>
      </c>
      <c r="R375" s="210">
        <f>Q375*H375</f>
        <v>0</v>
      </c>
      <c r="S375" s="210">
        <v>0</v>
      </c>
      <c r="T375" s="211">
        <f>S375*H375</f>
        <v>0</v>
      </c>
      <c r="AR375" s="25" t="s">
        <v>161</v>
      </c>
      <c r="AT375" s="25" t="s">
        <v>156</v>
      </c>
      <c r="AU375" s="25" t="s">
        <v>81</v>
      </c>
      <c r="AY375" s="25" t="s">
        <v>154</v>
      </c>
      <c r="BE375" s="212">
        <f>IF(N375="základní",J375,0)</f>
        <v>0</v>
      </c>
      <c r="BF375" s="212">
        <f>IF(N375="snížená",J375,0)</f>
        <v>0</v>
      </c>
      <c r="BG375" s="212">
        <f>IF(N375="zákl. přenesená",J375,0)</f>
        <v>0</v>
      </c>
      <c r="BH375" s="212">
        <f>IF(N375="sníž. přenesená",J375,0)</f>
        <v>0</v>
      </c>
      <c r="BI375" s="212">
        <f>IF(N375="nulová",J375,0)</f>
        <v>0</v>
      </c>
      <c r="BJ375" s="25" t="s">
        <v>24</v>
      </c>
      <c r="BK375" s="212">
        <f>ROUND(I375*H375,2)</f>
        <v>0</v>
      </c>
      <c r="BL375" s="25" t="s">
        <v>161</v>
      </c>
      <c r="BM375" s="25" t="s">
        <v>448</v>
      </c>
    </row>
    <row r="376" spans="2:65" s="12" customFormat="1" ht="12">
      <c r="B376" s="216"/>
      <c r="C376" s="217"/>
      <c r="D376" s="213" t="s">
        <v>165</v>
      </c>
      <c r="E376" s="218" t="s">
        <v>22</v>
      </c>
      <c r="F376" s="219" t="s">
        <v>449</v>
      </c>
      <c r="G376" s="217"/>
      <c r="H376" s="220" t="s">
        <v>22</v>
      </c>
      <c r="I376" s="221"/>
      <c r="J376" s="217"/>
      <c r="K376" s="217"/>
      <c r="L376" s="222"/>
      <c r="M376" s="223"/>
      <c r="N376" s="224"/>
      <c r="O376" s="224"/>
      <c r="P376" s="224"/>
      <c r="Q376" s="224"/>
      <c r="R376" s="224"/>
      <c r="S376" s="224"/>
      <c r="T376" s="225"/>
      <c r="AT376" s="226" t="s">
        <v>165</v>
      </c>
      <c r="AU376" s="226" t="s">
        <v>81</v>
      </c>
      <c r="AV376" s="12" t="s">
        <v>24</v>
      </c>
      <c r="AW376" s="12" t="s">
        <v>37</v>
      </c>
      <c r="AX376" s="12" t="s">
        <v>74</v>
      </c>
      <c r="AY376" s="226" t="s">
        <v>154</v>
      </c>
    </row>
    <row r="377" spans="2:65" s="12" customFormat="1" ht="12">
      <c r="B377" s="216"/>
      <c r="C377" s="217"/>
      <c r="D377" s="213" t="s">
        <v>165</v>
      </c>
      <c r="E377" s="218" t="s">
        <v>22</v>
      </c>
      <c r="F377" s="219" t="s">
        <v>450</v>
      </c>
      <c r="G377" s="217"/>
      <c r="H377" s="220" t="s">
        <v>22</v>
      </c>
      <c r="I377" s="221"/>
      <c r="J377" s="217"/>
      <c r="K377" s="217"/>
      <c r="L377" s="222"/>
      <c r="M377" s="223"/>
      <c r="N377" s="224"/>
      <c r="O377" s="224"/>
      <c r="P377" s="224"/>
      <c r="Q377" s="224"/>
      <c r="R377" s="224"/>
      <c r="S377" s="224"/>
      <c r="T377" s="225"/>
      <c r="AT377" s="226" t="s">
        <v>165</v>
      </c>
      <c r="AU377" s="226" t="s">
        <v>81</v>
      </c>
      <c r="AV377" s="12" t="s">
        <v>24</v>
      </c>
      <c r="AW377" s="12" t="s">
        <v>37</v>
      </c>
      <c r="AX377" s="12" t="s">
        <v>74</v>
      </c>
      <c r="AY377" s="226" t="s">
        <v>154</v>
      </c>
    </row>
    <row r="378" spans="2:65" s="12" customFormat="1" ht="12">
      <c r="B378" s="216"/>
      <c r="C378" s="217"/>
      <c r="D378" s="213" t="s">
        <v>165</v>
      </c>
      <c r="E378" s="218" t="s">
        <v>22</v>
      </c>
      <c r="F378" s="219" t="s">
        <v>451</v>
      </c>
      <c r="G378" s="217"/>
      <c r="H378" s="220" t="s">
        <v>22</v>
      </c>
      <c r="I378" s="221"/>
      <c r="J378" s="217"/>
      <c r="K378" s="217"/>
      <c r="L378" s="222"/>
      <c r="M378" s="223"/>
      <c r="N378" s="224"/>
      <c r="O378" s="224"/>
      <c r="P378" s="224"/>
      <c r="Q378" s="224"/>
      <c r="R378" s="224"/>
      <c r="S378" s="224"/>
      <c r="T378" s="225"/>
      <c r="AT378" s="226" t="s">
        <v>165</v>
      </c>
      <c r="AU378" s="226" t="s">
        <v>81</v>
      </c>
      <c r="AV378" s="12" t="s">
        <v>24</v>
      </c>
      <c r="AW378" s="12" t="s">
        <v>37</v>
      </c>
      <c r="AX378" s="12" t="s">
        <v>74</v>
      </c>
      <c r="AY378" s="226" t="s">
        <v>154</v>
      </c>
    </row>
    <row r="379" spans="2:65" s="12" customFormat="1" ht="12">
      <c r="B379" s="216"/>
      <c r="C379" s="217"/>
      <c r="D379" s="213" t="s">
        <v>165</v>
      </c>
      <c r="E379" s="218" t="s">
        <v>22</v>
      </c>
      <c r="F379" s="219" t="s">
        <v>452</v>
      </c>
      <c r="G379" s="217"/>
      <c r="H379" s="220" t="s">
        <v>22</v>
      </c>
      <c r="I379" s="221"/>
      <c r="J379" s="217"/>
      <c r="K379" s="217"/>
      <c r="L379" s="222"/>
      <c r="M379" s="223"/>
      <c r="N379" s="224"/>
      <c r="O379" s="224"/>
      <c r="P379" s="224"/>
      <c r="Q379" s="224"/>
      <c r="R379" s="224"/>
      <c r="S379" s="224"/>
      <c r="T379" s="225"/>
      <c r="AT379" s="226" t="s">
        <v>165</v>
      </c>
      <c r="AU379" s="226" t="s">
        <v>81</v>
      </c>
      <c r="AV379" s="12" t="s">
        <v>24</v>
      </c>
      <c r="AW379" s="12" t="s">
        <v>37</v>
      </c>
      <c r="AX379" s="12" t="s">
        <v>74</v>
      </c>
      <c r="AY379" s="226" t="s">
        <v>154</v>
      </c>
    </row>
    <row r="380" spans="2:65" s="12" customFormat="1" ht="12">
      <c r="B380" s="216"/>
      <c r="C380" s="217"/>
      <c r="D380" s="213" t="s">
        <v>165</v>
      </c>
      <c r="E380" s="218" t="s">
        <v>22</v>
      </c>
      <c r="F380" s="219" t="s">
        <v>453</v>
      </c>
      <c r="G380" s="217"/>
      <c r="H380" s="220" t="s">
        <v>22</v>
      </c>
      <c r="I380" s="221"/>
      <c r="J380" s="217"/>
      <c r="K380" s="217"/>
      <c r="L380" s="222"/>
      <c r="M380" s="223"/>
      <c r="N380" s="224"/>
      <c r="O380" s="224"/>
      <c r="P380" s="224"/>
      <c r="Q380" s="224"/>
      <c r="R380" s="224"/>
      <c r="S380" s="224"/>
      <c r="T380" s="225"/>
      <c r="AT380" s="226" t="s">
        <v>165</v>
      </c>
      <c r="AU380" s="226" t="s">
        <v>81</v>
      </c>
      <c r="AV380" s="12" t="s">
        <v>24</v>
      </c>
      <c r="AW380" s="12" t="s">
        <v>37</v>
      </c>
      <c r="AX380" s="12" t="s">
        <v>74</v>
      </c>
      <c r="AY380" s="226" t="s">
        <v>154</v>
      </c>
    </row>
    <row r="381" spans="2:65" s="12" customFormat="1" ht="12">
      <c r="B381" s="216"/>
      <c r="C381" s="217"/>
      <c r="D381" s="213" t="s">
        <v>165</v>
      </c>
      <c r="E381" s="218" t="s">
        <v>22</v>
      </c>
      <c r="F381" s="219" t="s">
        <v>454</v>
      </c>
      <c r="G381" s="217"/>
      <c r="H381" s="220" t="s">
        <v>22</v>
      </c>
      <c r="I381" s="221"/>
      <c r="J381" s="217"/>
      <c r="K381" s="217"/>
      <c r="L381" s="222"/>
      <c r="M381" s="223"/>
      <c r="N381" s="224"/>
      <c r="O381" s="224"/>
      <c r="P381" s="224"/>
      <c r="Q381" s="224"/>
      <c r="R381" s="224"/>
      <c r="S381" s="224"/>
      <c r="T381" s="225"/>
      <c r="AT381" s="226" t="s">
        <v>165</v>
      </c>
      <c r="AU381" s="226" t="s">
        <v>81</v>
      </c>
      <c r="AV381" s="12" t="s">
        <v>24</v>
      </c>
      <c r="AW381" s="12" t="s">
        <v>37</v>
      </c>
      <c r="AX381" s="12" t="s">
        <v>74</v>
      </c>
      <c r="AY381" s="226" t="s">
        <v>154</v>
      </c>
    </row>
    <row r="382" spans="2:65" s="12" customFormat="1" ht="12">
      <c r="B382" s="216"/>
      <c r="C382" s="217"/>
      <c r="D382" s="213" t="s">
        <v>165</v>
      </c>
      <c r="E382" s="218" t="s">
        <v>22</v>
      </c>
      <c r="F382" s="219" t="s">
        <v>455</v>
      </c>
      <c r="G382" s="217"/>
      <c r="H382" s="220" t="s">
        <v>22</v>
      </c>
      <c r="I382" s="221"/>
      <c r="J382" s="217"/>
      <c r="K382" s="217"/>
      <c r="L382" s="222"/>
      <c r="M382" s="223"/>
      <c r="N382" s="224"/>
      <c r="O382" s="224"/>
      <c r="P382" s="224"/>
      <c r="Q382" s="224"/>
      <c r="R382" s="224"/>
      <c r="S382" s="224"/>
      <c r="T382" s="225"/>
      <c r="AT382" s="226" t="s">
        <v>165</v>
      </c>
      <c r="AU382" s="226" t="s">
        <v>81</v>
      </c>
      <c r="AV382" s="12" t="s">
        <v>24</v>
      </c>
      <c r="AW382" s="12" t="s">
        <v>37</v>
      </c>
      <c r="AX382" s="12" t="s">
        <v>74</v>
      </c>
      <c r="AY382" s="226" t="s">
        <v>154</v>
      </c>
    </row>
    <row r="383" spans="2:65" s="12" customFormat="1" ht="12">
      <c r="B383" s="216"/>
      <c r="C383" s="217"/>
      <c r="D383" s="213" t="s">
        <v>165</v>
      </c>
      <c r="E383" s="218" t="s">
        <v>22</v>
      </c>
      <c r="F383" s="219" t="s">
        <v>456</v>
      </c>
      <c r="G383" s="217"/>
      <c r="H383" s="220" t="s">
        <v>22</v>
      </c>
      <c r="I383" s="221"/>
      <c r="J383" s="217"/>
      <c r="K383" s="217"/>
      <c r="L383" s="222"/>
      <c r="M383" s="223"/>
      <c r="N383" s="224"/>
      <c r="O383" s="224"/>
      <c r="P383" s="224"/>
      <c r="Q383" s="224"/>
      <c r="R383" s="224"/>
      <c r="S383" s="224"/>
      <c r="T383" s="225"/>
      <c r="AT383" s="226" t="s">
        <v>165</v>
      </c>
      <c r="AU383" s="226" t="s">
        <v>81</v>
      </c>
      <c r="AV383" s="12" t="s">
        <v>24</v>
      </c>
      <c r="AW383" s="12" t="s">
        <v>37</v>
      </c>
      <c r="AX383" s="12" t="s">
        <v>74</v>
      </c>
      <c r="AY383" s="226" t="s">
        <v>154</v>
      </c>
    </row>
    <row r="384" spans="2:65" s="12" customFormat="1" ht="12">
      <c r="B384" s="216"/>
      <c r="C384" s="217"/>
      <c r="D384" s="213" t="s">
        <v>165</v>
      </c>
      <c r="E384" s="218" t="s">
        <v>22</v>
      </c>
      <c r="F384" s="219" t="s">
        <v>457</v>
      </c>
      <c r="G384" s="217"/>
      <c r="H384" s="220" t="s">
        <v>22</v>
      </c>
      <c r="I384" s="221"/>
      <c r="J384" s="217"/>
      <c r="K384" s="217"/>
      <c r="L384" s="222"/>
      <c r="M384" s="223"/>
      <c r="N384" s="224"/>
      <c r="O384" s="224"/>
      <c r="P384" s="224"/>
      <c r="Q384" s="224"/>
      <c r="R384" s="224"/>
      <c r="S384" s="224"/>
      <c r="T384" s="225"/>
      <c r="AT384" s="226" t="s">
        <v>165</v>
      </c>
      <c r="AU384" s="226" t="s">
        <v>81</v>
      </c>
      <c r="AV384" s="12" t="s">
        <v>24</v>
      </c>
      <c r="AW384" s="12" t="s">
        <v>37</v>
      </c>
      <c r="AX384" s="12" t="s">
        <v>74</v>
      </c>
      <c r="AY384" s="226" t="s">
        <v>154</v>
      </c>
    </row>
    <row r="385" spans="2:65" s="12" customFormat="1" ht="12">
      <c r="B385" s="216"/>
      <c r="C385" s="217"/>
      <c r="D385" s="213" t="s">
        <v>165</v>
      </c>
      <c r="E385" s="218" t="s">
        <v>22</v>
      </c>
      <c r="F385" s="219" t="s">
        <v>458</v>
      </c>
      <c r="G385" s="217"/>
      <c r="H385" s="220" t="s">
        <v>22</v>
      </c>
      <c r="I385" s="221"/>
      <c r="J385" s="217"/>
      <c r="K385" s="217"/>
      <c r="L385" s="222"/>
      <c r="M385" s="223"/>
      <c r="N385" s="224"/>
      <c r="O385" s="224"/>
      <c r="P385" s="224"/>
      <c r="Q385" s="224"/>
      <c r="R385" s="224"/>
      <c r="S385" s="224"/>
      <c r="T385" s="225"/>
      <c r="AT385" s="226" t="s">
        <v>165</v>
      </c>
      <c r="AU385" s="226" t="s">
        <v>81</v>
      </c>
      <c r="AV385" s="12" t="s">
        <v>24</v>
      </c>
      <c r="AW385" s="12" t="s">
        <v>37</v>
      </c>
      <c r="AX385" s="12" t="s">
        <v>74</v>
      </c>
      <c r="AY385" s="226" t="s">
        <v>154</v>
      </c>
    </row>
    <row r="386" spans="2:65" s="12" customFormat="1" ht="12">
      <c r="B386" s="216"/>
      <c r="C386" s="217"/>
      <c r="D386" s="213" t="s">
        <v>165</v>
      </c>
      <c r="E386" s="218" t="s">
        <v>22</v>
      </c>
      <c r="F386" s="219" t="s">
        <v>459</v>
      </c>
      <c r="G386" s="217"/>
      <c r="H386" s="220" t="s">
        <v>22</v>
      </c>
      <c r="I386" s="221"/>
      <c r="J386" s="217"/>
      <c r="K386" s="217"/>
      <c r="L386" s="222"/>
      <c r="M386" s="223"/>
      <c r="N386" s="224"/>
      <c r="O386" s="224"/>
      <c r="P386" s="224"/>
      <c r="Q386" s="224"/>
      <c r="R386" s="224"/>
      <c r="S386" s="224"/>
      <c r="T386" s="225"/>
      <c r="AT386" s="226" t="s">
        <v>165</v>
      </c>
      <c r="AU386" s="226" t="s">
        <v>81</v>
      </c>
      <c r="AV386" s="12" t="s">
        <v>24</v>
      </c>
      <c r="AW386" s="12" t="s">
        <v>37</v>
      </c>
      <c r="AX386" s="12" t="s">
        <v>74</v>
      </c>
      <c r="AY386" s="226" t="s">
        <v>154</v>
      </c>
    </row>
    <row r="387" spans="2:65" s="12" customFormat="1" ht="12">
      <c r="B387" s="216"/>
      <c r="C387" s="217"/>
      <c r="D387" s="213" t="s">
        <v>165</v>
      </c>
      <c r="E387" s="218" t="s">
        <v>22</v>
      </c>
      <c r="F387" s="219" t="s">
        <v>444</v>
      </c>
      <c r="G387" s="217"/>
      <c r="H387" s="220" t="s">
        <v>22</v>
      </c>
      <c r="I387" s="221"/>
      <c r="J387" s="217"/>
      <c r="K387" s="217"/>
      <c r="L387" s="222"/>
      <c r="M387" s="223"/>
      <c r="N387" s="224"/>
      <c r="O387" s="224"/>
      <c r="P387" s="224"/>
      <c r="Q387" s="224"/>
      <c r="R387" s="224"/>
      <c r="S387" s="224"/>
      <c r="T387" s="225"/>
      <c r="AT387" s="226" t="s">
        <v>165</v>
      </c>
      <c r="AU387" s="226" t="s">
        <v>81</v>
      </c>
      <c r="AV387" s="12" t="s">
        <v>24</v>
      </c>
      <c r="AW387" s="12" t="s">
        <v>37</v>
      </c>
      <c r="AX387" s="12" t="s">
        <v>74</v>
      </c>
      <c r="AY387" s="226" t="s">
        <v>154</v>
      </c>
    </row>
    <row r="388" spans="2:65" s="13" customFormat="1" ht="12">
      <c r="B388" s="227"/>
      <c r="C388" s="228"/>
      <c r="D388" s="229" t="s">
        <v>165</v>
      </c>
      <c r="E388" s="230" t="s">
        <v>22</v>
      </c>
      <c r="F388" s="231" t="s">
        <v>24</v>
      </c>
      <c r="G388" s="228"/>
      <c r="H388" s="232">
        <v>1</v>
      </c>
      <c r="I388" s="233"/>
      <c r="J388" s="228"/>
      <c r="K388" s="228"/>
      <c r="L388" s="234"/>
      <c r="M388" s="235"/>
      <c r="N388" s="236"/>
      <c r="O388" s="236"/>
      <c r="P388" s="236"/>
      <c r="Q388" s="236"/>
      <c r="R388" s="236"/>
      <c r="S388" s="236"/>
      <c r="T388" s="237"/>
      <c r="AT388" s="238" t="s">
        <v>165</v>
      </c>
      <c r="AU388" s="238" t="s">
        <v>81</v>
      </c>
      <c r="AV388" s="13" t="s">
        <v>81</v>
      </c>
      <c r="AW388" s="13" t="s">
        <v>37</v>
      </c>
      <c r="AX388" s="13" t="s">
        <v>24</v>
      </c>
      <c r="AY388" s="238" t="s">
        <v>154</v>
      </c>
    </row>
    <row r="389" spans="2:65" s="1" customFormat="1" ht="22.5" customHeight="1">
      <c r="B389" s="42"/>
      <c r="C389" s="201" t="s">
        <v>460</v>
      </c>
      <c r="D389" s="201" t="s">
        <v>156</v>
      </c>
      <c r="E389" s="202" t="s">
        <v>461</v>
      </c>
      <c r="F389" s="203" t="s">
        <v>462</v>
      </c>
      <c r="G389" s="204" t="s">
        <v>241</v>
      </c>
      <c r="H389" s="205">
        <v>22</v>
      </c>
      <c r="I389" s="206"/>
      <c r="J389" s="207">
        <f>ROUND(I389*H389,2)</f>
        <v>0</v>
      </c>
      <c r="K389" s="203" t="s">
        <v>22</v>
      </c>
      <c r="L389" s="62"/>
      <c r="M389" s="208" t="s">
        <v>22</v>
      </c>
      <c r="N389" s="209" t="s">
        <v>45</v>
      </c>
      <c r="O389" s="43"/>
      <c r="P389" s="210">
        <f>O389*H389</f>
        <v>0</v>
      </c>
      <c r="Q389" s="210">
        <v>0</v>
      </c>
      <c r="R389" s="210">
        <f>Q389*H389</f>
        <v>0</v>
      </c>
      <c r="S389" s="210">
        <v>0</v>
      </c>
      <c r="T389" s="211">
        <f>S389*H389</f>
        <v>0</v>
      </c>
      <c r="AR389" s="25" t="s">
        <v>161</v>
      </c>
      <c r="AT389" s="25" t="s">
        <v>156</v>
      </c>
      <c r="AU389" s="25" t="s">
        <v>81</v>
      </c>
      <c r="AY389" s="25" t="s">
        <v>154</v>
      </c>
      <c r="BE389" s="212">
        <f>IF(N389="základní",J389,0)</f>
        <v>0</v>
      </c>
      <c r="BF389" s="212">
        <f>IF(N389="snížená",J389,0)</f>
        <v>0</v>
      </c>
      <c r="BG389" s="212">
        <f>IF(N389="zákl. přenesená",J389,0)</f>
        <v>0</v>
      </c>
      <c r="BH389" s="212">
        <f>IF(N389="sníž. přenesená",J389,0)</f>
        <v>0</v>
      </c>
      <c r="BI389" s="212">
        <f>IF(N389="nulová",J389,0)</f>
        <v>0</v>
      </c>
      <c r="BJ389" s="25" t="s">
        <v>24</v>
      </c>
      <c r="BK389" s="212">
        <f>ROUND(I389*H389,2)</f>
        <v>0</v>
      </c>
      <c r="BL389" s="25" t="s">
        <v>161</v>
      </c>
      <c r="BM389" s="25" t="s">
        <v>463</v>
      </c>
    </row>
    <row r="390" spans="2:65" s="12" customFormat="1" ht="12">
      <c r="B390" s="216"/>
      <c r="C390" s="217"/>
      <c r="D390" s="213" t="s">
        <v>165</v>
      </c>
      <c r="E390" s="218" t="s">
        <v>22</v>
      </c>
      <c r="F390" s="219" t="s">
        <v>464</v>
      </c>
      <c r="G390" s="217"/>
      <c r="H390" s="220" t="s">
        <v>22</v>
      </c>
      <c r="I390" s="221"/>
      <c r="J390" s="217"/>
      <c r="K390" s="217"/>
      <c r="L390" s="222"/>
      <c r="M390" s="223"/>
      <c r="N390" s="224"/>
      <c r="O390" s="224"/>
      <c r="P390" s="224"/>
      <c r="Q390" s="224"/>
      <c r="R390" s="224"/>
      <c r="S390" s="224"/>
      <c r="T390" s="225"/>
      <c r="AT390" s="226" t="s">
        <v>165</v>
      </c>
      <c r="AU390" s="226" t="s">
        <v>81</v>
      </c>
      <c r="AV390" s="12" t="s">
        <v>24</v>
      </c>
      <c r="AW390" s="12" t="s">
        <v>37</v>
      </c>
      <c r="AX390" s="12" t="s">
        <v>74</v>
      </c>
      <c r="AY390" s="226" t="s">
        <v>154</v>
      </c>
    </row>
    <row r="391" spans="2:65" s="12" customFormat="1" ht="12">
      <c r="B391" s="216"/>
      <c r="C391" s="217"/>
      <c r="D391" s="213" t="s">
        <v>165</v>
      </c>
      <c r="E391" s="218" t="s">
        <v>22</v>
      </c>
      <c r="F391" s="219" t="s">
        <v>465</v>
      </c>
      <c r="G391" s="217"/>
      <c r="H391" s="220" t="s">
        <v>22</v>
      </c>
      <c r="I391" s="221"/>
      <c r="J391" s="217"/>
      <c r="K391" s="217"/>
      <c r="L391" s="222"/>
      <c r="M391" s="223"/>
      <c r="N391" s="224"/>
      <c r="O391" s="224"/>
      <c r="P391" s="224"/>
      <c r="Q391" s="224"/>
      <c r="R391" s="224"/>
      <c r="S391" s="224"/>
      <c r="T391" s="225"/>
      <c r="AT391" s="226" t="s">
        <v>165</v>
      </c>
      <c r="AU391" s="226" t="s">
        <v>81</v>
      </c>
      <c r="AV391" s="12" t="s">
        <v>24</v>
      </c>
      <c r="AW391" s="12" t="s">
        <v>37</v>
      </c>
      <c r="AX391" s="12" t="s">
        <v>74</v>
      </c>
      <c r="AY391" s="226" t="s">
        <v>154</v>
      </c>
    </row>
    <row r="392" spans="2:65" s="12" customFormat="1" ht="12">
      <c r="B392" s="216"/>
      <c r="C392" s="217"/>
      <c r="D392" s="213" t="s">
        <v>165</v>
      </c>
      <c r="E392" s="218" t="s">
        <v>22</v>
      </c>
      <c r="F392" s="219" t="s">
        <v>466</v>
      </c>
      <c r="G392" s="217"/>
      <c r="H392" s="220" t="s">
        <v>22</v>
      </c>
      <c r="I392" s="221"/>
      <c r="J392" s="217"/>
      <c r="K392" s="217"/>
      <c r="L392" s="222"/>
      <c r="M392" s="223"/>
      <c r="N392" s="224"/>
      <c r="O392" s="224"/>
      <c r="P392" s="224"/>
      <c r="Q392" s="224"/>
      <c r="R392" s="224"/>
      <c r="S392" s="224"/>
      <c r="T392" s="225"/>
      <c r="AT392" s="226" t="s">
        <v>165</v>
      </c>
      <c r="AU392" s="226" t="s">
        <v>81</v>
      </c>
      <c r="AV392" s="12" t="s">
        <v>24</v>
      </c>
      <c r="AW392" s="12" t="s">
        <v>37</v>
      </c>
      <c r="AX392" s="12" t="s">
        <v>74</v>
      </c>
      <c r="AY392" s="226" t="s">
        <v>154</v>
      </c>
    </row>
    <row r="393" spans="2:65" s="12" customFormat="1" ht="12">
      <c r="B393" s="216"/>
      <c r="C393" s="217"/>
      <c r="D393" s="213" t="s">
        <v>165</v>
      </c>
      <c r="E393" s="218" t="s">
        <v>22</v>
      </c>
      <c r="F393" s="219" t="s">
        <v>467</v>
      </c>
      <c r="G393" s="217"/>
      <c r="H393" s="220" t="s">
        <v>22</v>
      </c>
      <c r="I393" s="221"/>
      <c r="J393" s="217"/>
      <c r="K393" s="217"/>
      <c r="L393" s="222"/>
      <c r="M393" s="223"/>
      <c r="N393" s="224"/>
      <c r="O393" s="224"/>
      <c r="P393" s="224"/>
      <c r="Q393" s="224"/>
      <c r="R393" s="224"/>
      <c r="S393" s="224"/>
      <c r="T393" s="225"/>
      <c r="AT393" s="226" t="s">
        <v>165</v>
      </c>
      <c r="AU393" s="226" t="s">
        <v>81</v>
      </c>
      <c r="AV393" s="12" t="s">
        <v>24</v>
      </c>
      <c r="AW393" s="12" t="s">
        <v>37</v>
      </c>
      <c r="AX393" s="12" t="s">
        <v>74</v>
      </c>
      <c r="AY393" s="226" t="s">
        <v>154</v>
      </c>
    </row>
    <row r="394" spans="2:65" s="12" customFormat="1" ht="12">
      <c r="B394" s="216"/>
      <c r="C394" s="217"/>
      <c r="D394" s="213" t="s">
        <v>165</v>
      </c>
      <c r="E394" s="218" t="s">
        <v>22</v>
      </c>
      <c r="F394" s="219" t="s">
        <v>468</v>
      </c>
      <c r="G394" s="217"/>
      <c r="H394" s="220" t="s">
        <v>22</v>
      </c>
      <c r="I394" s="221"/>
      <c r="J394" s="217"/>
      <c r="K394" s="217"/>
      <c r="L394" s="222"/>
      <c r="M394" s="223"/>
      <c r="N394" s="224"/>
      <c r="O394" s="224"/>
      <c r="P394" s="224"/>
      <c r="Q394" s="224"/>
      <c r="R394" s="224"/>
      <c r="S394" s="224"/>
      <c r="T394" s="225"/>
      <c r="AT394" s="226" t="s">
        <v>165</v>
      </c>
      <c r="AU394" s="226" t="s">
        <v>81</v>
      </c>
      <c r="AV394" s="12" t="s">
        <v>24</v>
      </c>
      <c r="AW394" s="12" t="s">
        <v>37</v>
      </c>
      <c r="AX394" s="12" t="s">
        <v>74</v>
      </c>
      <c r="AY394" s="226" t="s">
        <v>154</v>
      </c>
    </row>
    <row r="395" spans="2:65" s="12" customFormat="1" ht="12">
      <c r="B395" s="216"/>
      <c r="C395" s="217"/>
      <c r="D395" s="213" t="s">
        <v>165</v>
      </c>
      <c r="E395" s="218" t="s">
        <v>22</v>
      </c>
      <c r="F395" s="219" t="s">
        <v>469</v>
      </c>
      <c r="G395" s="217"/>
      <c r="H395" s="220" t="s">
        <v>22</v>
      </c>
      <c r="I395" s="221"/>
      <c r="J395" s="217"/>
      <c r="K395" s="217"/>
      <c r="L395" s="222"/>
      <c r="M395" s="223"/>
      <c r="N395" s="224"/>
      <c r="O395" s="224"/>
      <c r="P395" s="224"/>
      <c r="Q395" s="224"/>
      <c r="R395" s="224"/>
      <c r="S395" s="224"/>
      <c r="T395" s="225"/>
      <c r="AT395" s="226" t="s">
        <v>165</v>
      </c>
      <c r="AU395" s="226" t="s">
        <v>81</v>
      </c>
      <c r="AV395" s="12" t="s">
        <v>24</v>
      </c>
      <c r="AW395" s="12" t="s">
        <v>37</v>
      </c>
      <c r="AX395" s="12" t="s">
        <v>74</v>
      </c>
      <c r="AY395" s="226" t="s">
        <v>154</v>
      </c>
    </row>
    <row r="396" spans="2:65" s="12" customFormat="1" ht="12">
      <c r="B396" s="216"/>
      <c r="C396" s="217"/>
      <c r="D396" s="213" t="s">
        <v>165</v>
      </c>
      <c r="E396" s="218" t="s">
        <v>22</v>
      </c>
      <c r="F396" s="219" t="s">
        <v>470</v>
      </c>
      <c r="G396" s="217"/>
      <c r="H396" s="220" t="s">
        <v>22</v>
      </c>
      <c r="I396" s="221"/>
      <c r="J396" s="217"/>
      <c r="K396" s="217"/>
      <c r="L396" s="222"/>
      <c r="M396" s="223"/>
      <c r="N396" s="224"/>
      <c r="O396" s="224"/>
      <c r="P396" s="224"/>
      <c r="Q396" s="224"/>
      <c r="R396" s="224"/>
      <c r="S396" s="224"/>
      <c r="T396" s="225"/>
      <c r="AT396" s="226" t="s">
        <v>165</v>
      </c>
      <c r="AU396" s="226" t="s">
        <v>81</v>
      </c>
      <c r="AV396" s="12" t="s">
        <v>24</v>
      </c>
      <c r="AW396" s="12" t="s">
        <v>37</v>
      </c>
      <c r="AX396" s="12" t="s">
        <v>74</v>
      </c>
      <c r="AY396" s="226" t="s">
        <v>154</v>
      </c>
    </row>
    <row r="397" spans="2:65" s="12" customFormat="1" ht="12">
      <c r="B397" s="216"/>
      <c r="C397" s="217"/>
      <c r="D397" s="213" t="s">
        <v>165</v>
      </c>
      <c r="E397" s="218" t="s">
        <v>22</v>
      </c>
      <c r="F397" s="219" t="s">
        <v>471</v>
      </c>
      <c r="G397" s="217"/>
      <c r="H397" s="220" t="s">
        <v>22</v>
      </c>
      <c r="I397" s="221"/>
      <c r="J397" s="217"/>
      <c r="K397" s="217"/>
      <c r="L397" s="222"/>
      <c r="M397" s="223"/>
      <c r="N397" s="224"/>
      <c r="O397" s="224"/>
      <c r="P397" s="224"/>
      <c r="Q397" s="224"/>
      <c r="R397" s="224"/>
      <c r="S397" s="224"/>
      <c r="T397" s="225"/>
      <c r="AT397" s="226" t="s">
        <v>165</v>
      </c>
      <c r="AU397" s="226" t="s">
        <v>81</v>
      </c>
      <c r="AV397" s="12" t="s">
        <v>24</v>
      </c>
      <c r="AW397" s="12" t="s">
        <v>37</v>
      </c>
      <c r="AX397" s="12" t="s">
        <v>74</v>
      </c>
      <c r="AY397" s="226" t="s">
        <v>154</v>
      </c>
    </row>
    <row r="398" spans="2:65" s="12" customFormat="1" ht="12">
      <c r="B398" s="216"/>
      <c r="C398" s="217"/>
      <c r="D398" s="213" t="s">
        <v>165</v>
      </c>
      <c r="E398" s="218" t="s">
        <v>22</v>
      </c>
      <c r="F398" s="219" t="s">
        <v>472</v>
      </c>
      <c r="G398" s="217"/>
      <c r="H398" s="220" t="s">
        <v>22</v>
      </c>
      <c r="I398" s="221"/>
      <c r="J398" s="217"/>
      <c r="K398" s="217"/>
      <c r="L398" s="222"/>
      <c r="M398" s="223"/>
      <c r="N398" s="224"/>
      <c r="O398" s="224"/>
      <c r="P398" s="224"/>
      <c r="Q398" s="224"/>
      <c r="R398" s="224"/>
      <c r="S398" s="224"/>
      <c r="T398" s="225"/>
      <c r="AT398" s="226" t="s">
        <v>165</v>
      </c>
      <c r="AU398" s="226" t="s">
        <v>81</v>
      </c>
      <c r="AV398" s="12" t="s">
        <v>24</v>
      </c>
      <c r="AW398" s="12" t="s">
        <v>37</v>
      </c>
      <c r="AX398" s="12" t="s">
        <v>74</v>
      </c>
      <c r="AY398" s="226" t="s">
        <v>154</v>
      </c>
    </row>
    <row r="399" spans="2:65" s="12" customFormat="1" ht="12">
      <c r="B399" s="216"/>
      <c r="C399" s="217"/>
      <c r="D399" s="213" t="s">
        <v>165</v>
      </c>
      <c r="E399" s="218" t="s">
        <v>22</v>
      </c>
      <c r="F399" s="219" t="s">
        <v>473</v>
      </c>
      <c r="G399" s="217"/>
      <c r="H399" s="220" t="s">
        <v>22</v>
      </c>
      <c r="I399" s="221"/>
      <c r="J399" s="217"/>
      <c r="K399" s="217"/>
      <c r="L399" s="222"/>
      <c r="M399" s="223"/>
      <c r="N399" s="224"/>
      <c r="O399" s="224"/>
      <c r="P399" s="224"/>
      <c r="Q399" s="224"/>
      <c r="R399" s="224"/>
      <c r="S399" s="224"/>
      <c r="T399" s="225"/>
      <c r="AT399" s="226" t="s">
        <v>165</v>
      </c>
      <c r="AU399" s="226" t="s">
        <v>81</v>
      </c>
      <c r="AV399" s="12" t="s">
        <v>24</v>
      </c>
      <c r="AW399" s="12" t="s">
        <v>37</v>
      </c>
      <c r="AX399" s="12" t="s">
        <v>74</v>
      </c>
      <c r="AY399" s="226" t="s">
        <v>154</v>
      </c>
    </row>
    <row r="400" spans="2:65" s="12" customFormat="1" ht="12">
      <c r="B400" s="216"/>
      <c r="C400" s="217"/>
      <c r="D400" s="213" t="s">
        <v>165</v>
      </c>
      <c r="E400" s="218" t="s">
        <v>22</v>
      </c>
      <c r="F400" s="219" t="s">
        <v>474</v>
      </c>
      <c r="G400" s="217"/>
      <c r="H400" s="220" t="s">
        <v>22</v>
      </c>
      <c r="I400" s="221"/>
      <c r="J400" s="217"/>
      <c r="K400" s="217"/>
      <c r="L400" s="222"/>
      <c r="M400" s="223"/>
      <c r="N400" s="224"/>
      <c r="O400" s="224"/>
      <c r="P400" s="224"/>
      <c r="Q400" s="224"/>
      <c r="R400" s="224"/>
      <c r="S400" s="224"/>
      <c r="T400" s="225"/>
      <c r="AT400" s="226" t="s">
        <v>165</v>
      </c>
      <c r="AU400" s="226" t="s">
        <v>81</v>
      </c>
      <c r="AV400" s="12" t="s">
        <v>24</v>
      </c>
      <c r="AW400" s="12" t="s">
        <v>37</v>
      </c>
      <c r="AX400" s="12" t="s">
        <v>74</v>
      </c>
      <c r="AY400" s="226" t="s">
        <v>154</v>
      </c>
    </row>
    <row r="401" spans="2:65" s="12" customFormat="1" ht="12">
      <c r="B401" s="216"/>
      <c r="C401" s="217"/>
      <c r="D401" s="213" t="s">
        <v>165</v>
      </c>
      <c r="E401" s="218" t="s">
        <v>22</v>
      </c>
      <c r="F401" s="219" t="s">
        <v>444</v>
      </c>
      <c r="G401" s="217"/>
      <c r="H401" s="220" t="s">
        <v>22</v>
      </c>
      <c r="I401" s="221"/>
      <c r="J401" s="217"/>
      <c r="K401" s="217"/>
      <c r="L401" s="222"/>
      <c r="M401" s="223"/>
      <c r="N401" s="224"/>
      <c r="O401" s="224"/>
      <c r="P401" s="224"/>
      <c r="Q401" s="224"/>
      <c r="R401" s="224"/>
      <c r="S401" s="224"/>
      <c r="T401" s="225"/>
      <c r="AT401" s="226" t="s">
        <v>165</v>
      </c>
      <c r="AU401" s="226" t="s">
        <v>81</v>
      </c>
      <c r="AV401" s="12" t="s">
        <v>24</v>
      </c>
      <c r="AW401" s="12" t="s">
        <v>37</v>
      </c>
      <c r="AX401" s="12" t="s">
        <v>74</v>
      </c>
      <c r="AY401" s="226" t="s">
        <v>154</v>
      </c>
    </row>
    <row r="402" spans="2:65" s="12" customFormat="1" ht="12">
      <c r="B402" s="216"/>
      <c r="C402" s="217"/>
      <c r="D402" s="213" t="s">
        <v>165</v>
      </c>
      <c r="E402" s="218" t="s">
        <v>22</v>
      </c>
      <c r="F402" s="219" t="s">
        <v>475</v>
      </c>
      <c r="G402" s="217"/>
      <c r="H402" s="220" t="s">
        <v>22</v>
      </c>
      <c r="I402" s="221"/>
      <c r="J402" s="217"/>
      <c r="K402" s="217"/>
      <c r="L402" s="222"/>
      <c r="M402" s="223"/>
      <c r="N402" s="224"/>
      <c r="O402" s="224"/>
      <c r="P402" s="224"/>
      <c r="Q402" s="224"/>
      <c r="R402" s="224"/>
      <c r="S402" s="224"/>
      <c r="T402" s="225"/>
      <c r="AT402" s="226" t="s">
        <v>165</v>
      </c>
      <c r="AU402" s="226" t="s">
        <v>81</v>
      </c>
      <c r="AV402" s="12" t="s">
        <v>24</v>
      </c>
      <c r="AW402" s="12" t="s">
        <v>37</v>
      </c>
      <c r="AX402" s="12" t="s">
        <v>74</v>
      </c>
      <c r="AY402" s="226" t="s">
        <v>154</v>
      </c>
    </row>
    <row r="403" spans="2:65" s="13" customFormat="1" ht="12">
      <c r="B403" s="227"/>
      <c r="C403" s="228"/>
      <c r="D403" s="213" t="s">
        <v>165</v>
      </c>
      <c r="E403" s="239" t="s">
        <v>22</v>
      </c>
      <c r="F403" s="240" t="s">
        <v>29</v>
      </c>
      <c r="G403" s="228"/>
      <c r="H403" s="241">
        <v>10</v>
      </c>
      <c r="I403" s="233"/>
      <c r="J403" s="228"/>
      <c r="K403" s="228"/>
      <c r="L403" s="234"/>
      <c r="M403" s="235"/>
      <c r="N403" s="236"/>
      <c r="O403" s="236"/>
      <c r="P403" s="236"/>
      <c r="Q403" s="236"/>
      <c r="R403" s="236"/>
      <c r="S403" s="236"/>
      <c r="T403" s="237"/>
      <c r="AT403" s="238" t="s">
        <v>165</v>
      </c>
      <c r="AU403" s="238" t="s">
        <v>81</v>
      </c>
      <c r="AV403" s="13" t="s">
        <v>81</v>
      </c>
      <c r="AW403" s="13" t="s">
        <v>37</v>
      </c>
      <c r="AX403" s="13" t="s">
        <v>74</v>
      </c>
      <c r="AY403" s="238" t="s">
        <v>154</v>
      </c>
    </row>
    <row r="404" spans="2:65" s="12" customFormat="1" ht="12">
      <c r="B404" s="216"/>
      <c r="C404" s="217"/>
      <c r="D404" s="213" t="s">
        <v>165</v>
      </c>
      <c r="E404" s="218" t="s">
        <v>22</v>
      </c>
      <c r="F404" s="219" t="s">
        <v>476</v>
      </c>
      <c r="G404" s="217"/>
      <c r="H404" s="220" t="s">
        <v>22</v>
      </c>
      <c r="I404" s="221"/>
      <c r="J404" s="217"/>
      <c r="K404" s="217"/>
      <c r="L404" s="222"/>
      <c r="M404" s="223"/>
      <c r="N404" s="224"/>
      <c r="O404" s="224"/>
      <c r="P404" s="224"/>
      <c r="Q404" s="224"/>
      <c r="R404" s="224"/>
      <c r="S404" s="224"/>
      <c r="T404" s="225"/>
      <c r="AT404" s="226" t="s">
        <v>165</v>
      </c>
      <c r="AU404" s="226" t="s">
        <v>81</v>
      </c>
      <c r="AV404" s="12" t="s">
        <v>24</v>
      </c>
      <c r="AW404" s="12" t="s">
        <v>37</v>
      </c>
      <c r="AX404" s="12" t="s">
        <v>74</v>
      </c>
      <c r="AY404" s="226" t="s">
        <v>154</v>
      </c>
    </row>
    <row r="405" spans="2:65" s="13" customFormat="1" ht="12">
      <c r="B405" s="227"/>
      <c r="C405" s="228"/>
      <c r="D405" s="213" t="s">
        <v>165</v>
      </c>
      <c r="E405" s="239" t="s">
        <v>22</v>
      </c>
      <c r="F405" s="240" t="s">
        <v>252</v>
      </c>
      <c r="G405" s="228"/>
      <c r="H405" s="241">
        <v>12</v>
      </c>
      <c r="I405" s="233"/>
      <c r="J405" s="228"/>
      <c r="K405" s="228"/>
      <c r="L405" s="234"/>
      <c r="M405" s="235"/>
      <c r="N405" s="236"/>
      <c r="O405" s="236"/>
      <c r="P405" s="236"/>
      <c r="Q405" s="236"/>
      <c r="R405" s="236"/>
      <c r="S405" s="236"/>
      <c r="T405" s="237"/>
      <c r="AT405" s="238" t="s">
        <v>165</v>
      </c>
      <c r="AU405" s="238" t="s">
        <v>81</v>
      </c>
      <c r="AV405" s="13" t="s">
        <v>81</v>
      </c>
      <c r="AW405" s="13" t="s">
        <v>37</v>
      </c>
      <c r="AX405" s="13" t="s">
        <v>74</v>
      </c>
      <c r="AY405" s="238" t="s">
        <v>154</v>
      </c>
    </row>
    <row r="406" spans="2:65" s="14" customFormat="1" ht="12">
      <c r="B406" s="242"/>
      <c r="C406" s="243"/>
      <c r="D406" s="229" t="s">
        <v>165</v>
      </c>
      <c r="E406" s="244" t="s">
        <v>22</v>
      </c>
      <c r="F406" s="245" t="s">
        <v>178</v>
      </c>
      <c r="G406" s="243"/>
      <c r="H406" s="246">
        <v>22</v>
      </c>
      <c r="I406" s="247"/>
      <c r="J406" s="243"/>
      <c r="K406" s="243"/>
      <c r="L406" s="248"/>
      <c r="M406" s="249"/>
      <c r="N406" s="250"/>
      <c r="O406" s="250"/>
      <c r="P406" s="250"/>
      <c r="Q406" s="250"/>
      <c r="R406" s="250"/>
      <c r="S406" s="250"/>
      <c r="T406" s="251"/>
      <c r="AT406" s="252" t="s">
        <v>165</v>
      </c>
      <c r="AU406" s="252" t="s">
        <v>81</v>
      </c>
      <c r="AV406" s="14" t="s">
        <v>161</v>
      </c>
      <c r="AW406" s="14" t="s">
        <v>37</v>
      </c>
      <c r="AX406" s="14" t="s">
        <v>24</v>
      </c>
      <c r="AY406" s="252" t="s">
        <v>154</v>
      </c>
    </row>
    <row r="407" spans="2:65" s="1" customFormat="1" ht="22.5" customHeight="1">
      <c r="B407" s="42"/>
      <c r="C407" s="201" t="s">
        <v>477</v>
      </c>
      <c r="D407" s="201" t="s">
        <v>156</v>
      </c>
      <c r="E407" s="202" t="s">
        <v>478</v>
      </c>
      <c r="F407" s="203" t="s">
        <v>479</v>
      </c>
      <c r="G407" s="204" t="s">
        <v>338</v>
      </c>
      <c r="H407" s="205">
        <v>1</v>
      </c>
      <c r="I407" s="206"/>
      <c r="J407" s="207">
        <f>ROUND(I407*H407,2)</f>
        <v>0</v>
      </c>
      <c r="K407" s="203" t="s">
        <v>22</v>
      </c>
      <c r="L407" s="62"/>
      <c r="M407" s="208" t="s">
        <v>22</v>
      </c>
      <c r="N407" s="209" t="s">
        <v>45</v>
      </c>
      <c r="O407" s="43"/>
      <c r="P407" s="210">
        <f>O407*H407</f>
        <v>0</v>
      </c>
      <c r="Q407" s="210">
        <v>1.2E-4</v>
      </c>
      <c r="R407" s="210">
        <f>Q407*H407</f>
        <v>1.2E-4</v>
      </c>
      <c r="S407" s="210">
        <v>0</v>
      </c>
      <c r="T407" s="211">
        <f>S407*H407</f>
        <v>0</v>
      </c>
      <c r="AR407" s="25" t="s">
        <v>161</v>
      </c>
      <c r="AT407" s="25" t="s">
        <v>156</v>
      </c>
      <c r="AU407" s="25" t="s">
        <v>81</v>
      </c>
      <c r="AY407" s="25" t="s">
        <v>154</v>
      </c>
      <c r="BE407" s="212">
        <f>IF(N407="základní",J407,0)</f>
        <v>0</v>
      </c>
      <c r="BF407" s="212">
        <f>IF(N407="snížená",J407,0)</f>
        <v>0</v>
      </c>
      <c r="BG407" s="212">
        <f>IF(N407="zákl. přenesená",J407,0)</f>
        <v>0</v>
      </c>
      <c r="BH407" s="212">
        <f>IF(N407="sníž. přenesená",J407,0)</f>
        <v>0</v>
      </c>
      <c r="BI407" s="212">
        <f>IF(N407="nulová",J407,0)</f>
        <v>0</v>
      </c>
      <c r="BJ407" s="25" t="s">
        <v>24</v>
      </c>
      <c r="BK407" s="212">
        <f>ROUND(I407*H407,2)</f>
        <v>0</v>
      </c>
      <c r="BL407" s="25" t="s">
        <v>161</v>
      </c>
      <c r="BM407" s="25" t="s">
        <v>480</v>
      </c>
    </row>
    <row r="408" spans="2:65" s="12" customFormat="1" ht="12">
      <c r="B408" s="216"/>
      <c r="C408" s="217"/>
      <c r="D408" s="213" t="s">
        <v>165</v>
      </c>
      <c r="E408" s="218" t="s">
        <v>22</v>
      </c>
      <c r="F408" s="219" t="s">
        <v>481</v>
      </c>
      <c r="G408" s="217"/>
      <c r="H408" s="220" t="s">
        <v>22</v>
      </c>
      <c r="I408" s="221"/>
      <c r="J408" s="217"/>
      <c r="K408" s="217"/>
      <c r="L408" s="222"/>
      <c r="M408" s="223"/>
      <c r="N408" s="224"/>
      <c r="O408" s="224"/>
      <c r="P408" s="224"/>
      <c r="Q408" s="224"/>
      <c r="R408" s="224"/>
      <c r="S408" s="224"/>
      <c r="T408" s="225"/>
      <c r="AT408" s="226" t="s">
        <v>165</v>
      </c>
      <c r="AU408" s="226" t="s">
        <v>81</v>
      </c>
      <c r="AV408" s="12" t="s">
        <v>24</v>
      </c>
      <c r="AW408" s="12" t="s">
        <v>37</v>
      </c>
      <c r="AX408" s="12" t="s">
        <v>74</v>
      </c>
      <c r="AY408" s="226" t="s">
        <v>154</v>
      </c>
    </row>
    <row r="409" spans="2:65" s="13" customFormat="1" ht="12">
      <c r="B409" s="227"/>
      <c r="C409" s="228"/>
      <c r="D409" s="213" t="s">
        <v>165</v>
      </c>
      <c r="E409" s="239" t="s">
        <v>22</v>
      </c>
      <c r="F409" s="240" t="s">
        <v>24</v>
      </c>
      <c r="G409" s="228"/>
      <c r="H409" s="241">
        <v>1</v>
      </c>
      <c r="I409" s="233"/>
      <c r="J409" s="228"/>
      <c r="K409" s="228"/>
      <c r="L409" s="234"/>
      <c r="M409" s="235"/>
      <c r="N409" s="236"/>
      <c r="O409" s="236"/>
      <c r="P409" s="236"/>
      <c r="Q409" s="236"/>
      <c r="R409" s="236"/>
      <c r="S409" s="236"/>
      <c r="T409" s="237"/>
      <c r="AT409" s="238" t="s">
        <v>165</v>
      </c>
      <c r="AU409" s="238" t="s">
        <v>81</v>
      </c>
      <c r="AV409" s="13" t="s">
        <v>81</v>
      </c>
      <c r="AW409" s="13" t="s">
        <v>37</v>
      </c>
      <c r="AX409" s="13" t="s">
        <v>24</v>
      </c>
      <c r="AY409" s="238" t="s">
        <v>154</v>
      </c>
    </row>
    <row r="410" spans="2:65" s="11" customFormat="1" ht="29.85" customHeight="1">
      <c r="B410" s="184"/>
      <c r="C410" s="185"/>
      <c r="D410" s="198" t="s">
        <v>73</v>
      </c>
      <c r="E410" s="199" t="s">
        <v>482</v>
      </c>
      <c r="F410" s="199" t="s">
        <v>483</v>
      </c>
      <c r="G410" s="185"/>
      <c r="H410" s="185"/>
      <c r="I410" s="188"/>
      <c r="J410" s="200">
        <f>BK410</f>
        <v>0</v>
      </c>
      <c r="K410" s="185"/>
      <c r="L410" s="190"/>
      <c r="M410" s="191"/>
      <c r="N410" s="192"/>
      <c r="O410" s="192"/>
      <c r="P410" s="193">
        <f>SUM(P411:P446)</f>
        <v>0</v>
      </c>
      <c r="Q410" s="192"/>
      <c r="R410" s="193">
        <f>SUM(R411:R446)</f>
        <v>5.5557489199999992</v>
      </c>
      <c r="S410" s="192"/>
      <c r="T410" s="194">
        <f>SUM(T411:T446)</f>
        <v>0</v>
      </c>
      <c r="AR410" s="195" t="s">
        <v>24</v>
      </c>
      <c r="AT410" s="196" t="s">
        <v>73</v>
      </c>
      <c r="AU410" s="196" t="s">
        <v>24</v>
      </c>
      <c r="AY410" s="195" t="s">
        <v>154</v>
      </c>
      <c r="BK410" s="197">
        <f>SUM(BK411:BK446)</f>
        <v>0</v>
      </c>
    </row>
    <row r="411" spans="2:65" s="1" customFormat="1" ht="31.5" customHeight="1">
      <c r="B411" s="42"/>
      <c r="C411" s="201" t="s">
        <v>484</v>
      </c>
      <c r="D411" s="201" t="s">
        <v>156</v>
      </c>
      <c r="E411" s="202" t="s">
        <v>485</v>
      </c>
      <c r="F411" s="203" t="s">
        <v>486</v>
      </c>
      <c r="G411" s="204" t="s">
        <v>159</v>
      </c>
      <c r="H411" s="205">
        <v>2.048</v>
      </c>
      <c r="I411" s="206"/>
      <c r="J411" s="207">
        <f>ROUND(I411*H411,2)</f>
        <v>0</v>
      </c>
      <c r="K411" s="203" t="s">
        <v>160</v>
      </c>
      <c r="L411" s="62"/>
      <c r="M411" s="208" t="s">
        <v>22</v>
      </c>
      <c r="N411" s="209" t="s">
        <v>45</v>
      </c>
      <c r="O411" s="43"/>
      <c r="P411" s="210">
        <f>O411*H411</f>
        <v>0</v>
      </c>
      <c r="Q411" s="210">
        <v>2.45329</v>
      </c>
      <c r="R411" s="210">
        <f>Q411*H411</f>
        <v>5.0243379199999998</v>
      </c>
      <c r="S411" s="210">
        <v>0</v>
      </c>
      <c r="T411" s="211">
        <f>S411*H411</f>
        <v>0</v>
      </c>
      <c r="AR411" s="25" t="s">
        <v>161</v>
      </c>
      <c r="AT411" s="25" t="s">
        <v>156</v>
      </c>
      <c r="AU411" s="25" t="s">
        <v>81</v>
      </c>
      <c r="AY411" s="25" t="s">
        <v>154</v>
      </c>
      <c r="BE411" s="212">
        <f>IF(N411="základní",J411,0)</f>
        <v>0</v>
      </c>
      <c r="BF411" s="212">
        <f>IF(N411="snížená",J411,0)</f>
        <v>0</v>
      </c>
      <c r="BG411" s="212">
        <f>IF(N411="zákl. přenesená",J411,0)</f>
        <v>0</v>
      </c>
      <c r="BH411" s="212">
        <f>IF(N411="sníž. přenesená",J411,0)</f>
        <v>0</v>
      </c>
      <c r="BI411" s="212">
        <f>IF(N411="nulová",J411,0)</f>
        <v>0</v>
      </c>
      <c r="BJ411" s="25" t="s">
        <v>24</v>
      </c>
      <c r="BK411" s="212">
        <f>ROUND(I411*H411,2)</f>
        <v>0</v>
      </c>
      <c r="BL411" s="25" t="s">
        <v>161</v>
      </c>
      <c r="BM411" s="25" t="s">
        <v>487</v>
      </c>
    </row>
    <row r="412" spans="2:65" s="1" customFormat="1" ht="168">
      <c r="B412" s="42"/>
      <c r="C412" s="64"/>
      <c r="D412" s="213" t="s">
        <v>163</v>
      </c>
      <c r="E412" s="64"/>
      <c r="F412" s="214" t="s">
        <v>488</v>
      </c>
      <c r="G412" s="64"/>
      <c r="H412" s="64"/>
      <c r="I412" s="169"/>
      <c r="J412" s="64"/>
      <c r="K412" s="64"/>
      <c r="L412" s="62"/>
      <c r="M412" s="215"/>
      <c r="N412" s="43"/>
      <c r="O412" s="43"/>
      <c r="P412" s="43"/>
      <c r="Q412" s="43"/>
      <c r="R412" s="43"/>
      <c r="S412" s="43"/>
      <c r="T412" s="79"/>
      <c r="AT412" s="25" t="s">
        <v>163</v>
      </c>
      <c r="AU412" s="25" t="s">
        <v>81</v>
      </c>
    </row>
    <row r="413" spans="2:65" s="12" customFormat="1" ht="12">
      <c r="B413" s="216"/>
      <c r="C413" s="217"/>
      <c r="D413" s="213" t="s">
        <v>165</v>
      </c>
      <c r="E413" s="218" t="s">
        <v>22</v>
      </c>
      <c r="F413" s="219" t="s">
        <v>489</v>
      </c>
      <c r="G413" s="217"/>
      <c r="H413" s="220" t="s">
        <v>22</v>
      </c>
      <c r="I413" s="221"/>
      <c r="J413" s="217"/>
      <c r="K413" s="217"/>
      <c r="L413" s="222"/>
      <c r="M413" s="223"/>
      <c r="N413" s="224"/>
      <c r="O413" s="224"/>
      <c r="P413" s="224"/>
      <c r="Q413" s="224"/>
      <c r="R413" s="224"/>
      <c r="S413" s="224"/>
      <c r="T413" s="225"/>
      <c r="AT413" s="226" t="s">
        <v>165</v>
      </c>
      <c r="AU413" s="226" t="s">
        <v>81</v>
      </c>
      <c r="AV413" s="12" t="s">
        <v>24</v>
      </c>
      <c r="AW413" s="12" t="s">
        <v>37</v>
      </c>
      <c r="AX413" s="12" t="s">
        <v>74</v>
      </c>
      <c r="AY413" s="226" t="s">
        <v>154</v>
      </c>
    </row>
    <row r="414" spans="2:65" s="12" customFormat="1" ht="12">
      <c r="B414" s="216"/>
      <c r="C414" s="217"/>
      <c r="D414" s="213" t="s">
        <v>165</v>
      </c>
      <c r="E414" s="218" t="s">
        <v>22</v>
      </c>
      <c r="F414" s="219" t="s">
        <v>490</v>
      </c>
      <c r="G414" s="217"/>
      <c r="H414" s="220" t="s">
        <v>22</v>
      </c>
      <c r="I414" s="221"/>
      <c r="J414" s="217"/>
      <c r="K414" s="217"/>
      <c r="L414" s="222"/>
      <c r="M414" s="223"/>
      <c r="N414" s="224"/>
      <c r="O414" s="224"/>
      <c r="P414" s="224"/>
      <c r="Q414" s="224"/>
      <c r="R414" s="224"/>
      <c r="S414" s="224"/>
      <c r="T414" s="225"/>
      <c r="AT414" s="226" t="s">
        <v>165</v>
      </c>
      <c r="AU414" s="226" t="s">
        <v>81</v>
      </c>
      <c r="AV414" s="12" t="s">
        <v>24</v>
      </c>
      <c r="AW414" s="12" t="s">
        <v>37</v>
      </c>
      <c r="AX414" s="12" t="s">
        <v>74</v>
      </c>
      <c r="AY414" s="226" t="s">
        <v>154</v>
      </c>
    </row>
    <row r="415" spans="2:65" s="13" customFormat="1" ht="12">
      <c r="B415" s="227"/>
      <c r="C415" s="228"/>
      <c r="D415" s="213" t="s">
        <v>165</v>
      </c>
      <c r="E415" s="239" t="s">
        <v>22</v>
      </c>
      <c r="F415" s="240" t="s">
        <v>491</v>
      </c>
      <c r="G415" s="228"/>
      <c r="H415" s="241">
        <v>0.58499999999999996</v>
      </c>
      <c r="I415" s="233"/>
      <c r="J415" s="228"/>
      <c r="K415" s="228"/>
      <c r="L415" s="234"/>
      <c r="M415" s="235"/>
      <c r="N415" s="236"/>
      <c r="O415" s="236"/>
      <c r="P415" s="236"/>
      <c r="Q415" s="236"/>
      <c r="R415" s="236"/>
      <c r="S415" s="236"/>
      <c r="T415" s="237"/>
      <c r="AT415" s="238" t="s">
        <v>165</v>
      </c>
      <c r="AU415" s="238" t="s">
        <v>81</v>
      </c>
      <c r="AV415" s="13" t="s">
        <v>81</v>
      </c>
      <c r="AW415" s="13" t="s">
        <v>37</v>
      </c>
      <c r="AX415" s="13" t="s">
        <v>74</v>
      </c>
      <c r="AY415" s="238" t="s">
        <v>154</v>
      </c>
    </row>
    <row r="416" spans="2:65" s="12" customFormat="1" ht="12">
      <c r="B416" s="216"/>
      <c r="C416" s="217"/>
      <c r="D416" s="213" t="s">
        <v>165</v>
      </c>
      <c r="E416" s="218" t="s">
        <v>22</v>
      </c>
      <c r="F416" s="219" t="s">
        <v>492</v>
      </c>
      <c r="G416" s="217"/>
      <c r="H416" s="220" t="s">
        <v>22</v>
      </c>
      <c r="I416" s="221"/>
      <c r="J416" s="217"/>
      <c r="K416" s="217"/>
      <c r="L416" s="222"/>
      <c r="M416" s="223"/>
      <c r="N416" s="224"/>
      <c r="O416" s="224"/>
      <c r="P416" s="224"/>
      <c r="Q416" s="224"/>
      <c r="R416" s="224"/>
      <c r="S416" s="224"/>
      <c r="T416" s="225"/>
      <c r="AT416" s="226" t="s">
        <v>165</v>
      </c>
      <c r="AU416" s="226" t="s">
        <v>81</v>
      </c>
      <c r="AV416" s="12" t="s">
        <v>24</v>
      </c>
      <c r="AW416" s="12" t="s">
        <v>37</v>
      </c>
      <c r="AX416" s="12" t="s">
        <v>74</v>
      </c>
      <c r="AY416" s="226" t="s">
        <v>154</v>
      </c>
    </row>
    <row r="417" spans="2:65" s="12" customFormat="1" ht="12">
      <c r="B417" s="216"/>
      <c r="C417" s="217"/>
      <c r="D417" s="213" t="s">
        <v>165</v>
      </c>
      <c r="E417" s="218" t="s">
        <v>22</v>
      </c>
      <c r="F417" s="219" t="s">
        <v>173</v>
      </c>
      <c r="G417" s="217"/>
      <c r="H417" s="220" t="s">
        <v>22</v>
      </c>
      <c r="I417" s="221"/>
      <c r="J417" s="217"/>
      <c r="K417" s="217"/>
      <c r="L417" s="222"/>
      <c r="M417" s="223"/>
      <c r="N417" s="224"/>
      <c r="O417" s="224"/>
      <c r="P417" s="224"/>
      <c r="Q417" s="224"/>
      <c r="R417" s="224"/>
      <c r="S417" s="224"/>
      <c r="T417" s="225"/>
      <c r="AT417" s="226" t="s">
        <v>165</v>
      </c>
      <c r="AU417" s="226" t="s">
        <v>81</v>
      </c>
      <c r="AV417" s="12" t="s">
        <v>24</v>
      </c>
      <c r="AW417" s="12" t="s">
        <v>37</v>
      </c>
      <c r="AX417" s="12" t="s">
        <v>74</v>
      </c>
      <c r="AY417" s="226" t="s">
        <v>154</v>
      </c>
    </row>
    <row r="418" spans="2:65" s="13" customFormat="1" ht="12">
      <c r="B418" s="227"/>
      <c r="C418" s="228"/>
      <c r="D418" s="213" t="s">
        <v>165</v>
      </c>
      <c r="E418" s="239" t="s">
        <v>22</v>
      </c>
      <c r="F418" s="240" t="s">
        <v>493</v>
      </c>
      <c r="G418" s="228"/>
      <c r="H418" s="241">
        <v>0.77</v>
      </c>
      <c r="I418" s="233"/>
      <c r="J418" s="228"/>
      <c r="K418" s="228"/>
      <c r="L418" s="234"/>
      <c r="M418" s="235"/>
      <c r="N418" s="236"/>
      <c r="O418" s="236"/>
      <c r="P418" s="236"/>
      <c r="Q418" s="236"/>
      <c r="R418" s="236"/>
      <c r="S418" s="236"/>
      <c r="T418" s="237"/>
      <c r="AT418" s="238" t="s">
        <v>165</v>
      </c>
      <c r="AU418" s="238" t="s">
        <v>81</v>
      </c>
      <c r="AV418" s="13" t="s">
        <v>81</v>
      </c>
      <c r="AW418" s="13" t="s">
        <v>37</v>
      </c>
      <c r="AX418" s="13" t="s">
        <v>74</v>
      </c>
      <c r="AY418" s="238" t="s">
        <v>154</v>
      </c>
    </row>
    <row r="419" spans="2:65" s="13" customFormat="1" ht="12">
      <c r="B419" s="227"/>
      <c r="C419" s="228"/>
      <c r="D419" s="213" t="s">
        <v>165</v>
      </c>
      <c r="E419" s="239" t="s">
        <v>22</v>
      </c>
      <c r="F419" s="240" t="s">
        <v>494</v>
      </c>
      <c r="G419" s="228"/>
      <c r="H419" s="241">
        <v>0.69299999999999995</v>
      </c>
      <c r="I419" s="233"/>
      <c r="J419" s="228"/>
      <c r="K419" s="228"/>
      <c r="L419" s="234"/>
      <c r="M419" s="235"/>
      <c r="N419" s="236"/>
      <c r="O419" s="236"/>
      <c r="P419" s="236"/>
      <c r="Q419" s="236"/>
      <c r="R419" s="236"/>
      <c r="S419" s="236"/>
      <c r="T419" s="237"/>
      <c r="AT419" s="238" t="s">
        <v>165</v>
      </c>
      <c r="AU419" s="238" t="s">
        <v>81</v>
      </c>
      <c r="AV419" s="13" t="s">
        <v>81</v>
      </c>
      <c r="AW419" s="13" t="s">
        <v>37</v>
      </c>
      <c r="AX419" s="13" t="s">
        <v>74</v>
      </c>
      <c r="AY419" s="238" t="s">
        <v>154</v>
      </c>
    </row>
    <row r="420" spans="2:65" s="14" customFormat="1" ht="12">
      <c r="B420" s="242"/>
      <c r="C420" s="243"/>
      <c r="D420" s="229" t="s">
        <v>165</v>
      </c>
      <c r="E420" s="244" t="s">
        <v>22</v>
      </c>
      <c r="F420" s="245" t="s">
        <v>178</v>
      </c>
      <c r="G420" s="243"/>
      <c r="H420" s="246">
        <v>2.048</v>
      </c>
      <c r="I420" s="247"/>
      <c r="J420" s="243"/>
      <c r="K420" s="243"/>
      <c r="L420" s="248"/>
      <c r="M420" s="249"/>
      <c r="N420" s="250"/>
      <c r="O420" s="250"/>
      <c r="P420" s="250"/>
      <c r="Q420" s="250"/>
      <c r="R420" s="250"/>
      <c r="S420" s="250"/>
      <c r="T420" s="251"/>
      <c r="AT420" s="252" t="s">
        <v>165</v>
      </c>
      <c r="AU420" s="252" t="s">
        <v>81</v>
      </c>
      <c r="AV420" s="14" t="s">
        <v>161</v>
      </c>
      <c r="AW420" s="14" t="s">
        <v>37</v>
      </c>
      <c r="AX420" s="14" t="s">
        <v>24</v>
      </c>
      <c r="AY420" s="252" t="s">
        <v>154</v>
      </c>
    </row>
    <row r="421" spans="2:65" s="1" customFormat="1" ht="31.5" customHeight="1">
      <c r="B421" s="42"/>
      <c r="C421" s="201" t="s">
        <v>495</v>
      </c>
      <c r="D421" s="201" t="s">
        <v>156</v>
      </c>
      <c r="E421" s="202" t="s">
        <v>496</v>
      </c>
      <c r="F421" s="203" t="s">
        <v>497</v>
      </c>
      <c r="G421" s="204" t="s">
        <v>159</v>
      </c>
      <c r="H421" s="205">
        <v>1.355</v>
      </c>
      <c r="I421" s="206"/>
      <c r="J421" s="207">
        <f>ROUND(I421*H421,2)</f>
        <v>0</v>
      </c>
      <c r="K421" s="203" t="s">
        <v>160</v>
      </c>
      <c r="L421" s="62"/>
      <c r="M421" s="208" t="s">
        <v>22</v>
      </c>
      <c r="N421" s="209" t="s">
        <v>45</v>
      </c>
      <c r="O421" s="43"/>
      <c r="P421" s="210">
        <f>O421*H421</f>
        <v>0</v>
      </c>
      <c r="Q421" s="210">
        <v>0</v>
      </c>
      <c r="R421" s="210">
        <f>Q421*H421</f>
        <v>0</v>
      </c>
      <c r="S421" s="210">
        <v>0</v>
      </c>
      <c r="T421" s="211">
        <f>S421*H421</f>
        <v>0</v>
      </c>
      <c r="AR421" s="25" t="s">
        <v>161</v>
      </c>
      <c r="AT421" s="25" t="s">
        <v>156</v>
      </c>
      <c r="AU421" s="25" t="s">
        <v>81</v>
      </c>
      <c r="AY421" s="25" t="s">
        <v>154</v>
      </c>
      <c r="BE421" s="212">
        <f>IF(N421="základní",J421,0)</f>
        <v>0</v>
      </c>
      <c r="BF421" s="212">
        <f>IF(N421="snížená",J421,0)</f>
        <v>0</v>
      </c>
      <c r="BG421" s="212">
        <f>IF(N421="zákl. přenesená",J421,0)</f>
        <v>0</v>
      </c>
      <c r="BH421" s="212">
        <f>IF(N421="sníž. přenesená",J421,0)</f>
        <v>0</v>
      </c>
      <c r="BI421" s="212">
        <f>IF(N421="nulová",J421,0)</f>
        <v>0</v>
      </c>
      <c r="BJ421" s="25" t="s">
        <v>24</v>
      </c>
      <c r="BK421" s="212">
        <f>ROUND(I421*H421,2)</f>
        <v>0</v>
      </c>
      <c r="BL421" s="25" t="s">
        <v>161</v>
      </c>
      <c r="BM421" s="25" t="s">
        <v>498</v>
      </c>
    </row>
    <row r="422" spans="2:65" s="1" customFormat="1" ht="72">
      <c r="B422" s="42"/>
      <c r="C422" s="64"/>
      <c r="D422" s="213" t="s">
        <v>163</v>
      </c>
      <c r="E422" s="64"/>
      <c r="F422" s="214" t="s">
        <v>499</v>
      </c>
      <c r="G422" s="64"/>
      <c r="H422" s="64"/>
      <c r="I422" s="169"/>
      <c r="J422" s="64"/>
      <c r="K422" s="64"/>
      <c r="L422" s="62"/>
      <c r="M422" s="215"/>
      <c r="N422" s="43"/>
      <c r="O422" s="43"/>
      <c r="P422" s="43"/>
      <c r="Q422" s="43"/>
      <c r="R422" s="43"/>
      <c r="S422" s="43"/>
      <c r="T422" s="79"/>
      <c r="AT422" s="25" t="s">
        <v>163</v>
      </c>
      <c r="AU422" s="25" t="s">
        <v>81</v>
      </c>
    </row>
    <row r="423" spans="2:65" s="12" customFormat="1" ht="12">
      <c r="B423" s="216"/>
      <c r="C423" s="217"/>
      <c r="D423" s="213" t="s">
        <v>165</v>
      </c>
      <c r="E423" s="218" t="s">
        <v>22</v>
      </c>
      <c r="F423" s="219" t="s">
        <v>489</v>
      </c>
      <c r="G423" s="217"/>
      <c r="H423" s="220" t="s">
        <v>22</v>
      </c>
      <c r="I423" s="221"/>
      <c r="J423" s="217"/>
      <c r="K423" s="217"/>
      <c r="L423" s="222"/>
      <c r="M423" s="223"/>
      <c r="N423" s="224"/>
      <c r="O423" s="224"/>
      <c r="P423" s="224"/>
      <c r="Q423" s="224"/>
      <c r="R423" s="224"/>
      <c r="S423" s="224"/>
      <c r="T423" s="225"/>
      <c r="AT423" s="226" t="s">
        <v>165</v>
      </c>
      <c r="AU423" s="226" t="s">
        <v>81</v>
      </c>
      <c r="AV423" s="12" t="s">
        <v>24</v>
      </c>
      <c r="AW423" s="12" t="s">
        <v>37</v>
      </c>
      <c r="AX423" s="12" t="s">
        <v>74</v>
      </c>
      <c r="AY423" s="226" t="s">
        <v>154</v>
      </c>
    </row>
    <row r="424" spans="2:65" s="12" customFormat="1" ht="12">
      <c r="B424" s="216"/>
      <c r="C424" s="217"/>
      <c r="D424" s="213" t="s">
        <v>165</v>
      </c>
      <c r="E424" s="218" t="s">
        <v>22</v>
      </c>
      <c r="F424" s="219" t="s">
        <v>490</v>
      </c>
      <c r="G424" s="217"/>
      <c r="H424" s="220" t="s">
        <v>22</v>
      </c>
      <c r="I424" s="221"/>
      <c r="J424" s="217"/>
      <c r="K424" s="217"/>
      <c r="L424" s="222"/>
      <c r="M424" s="223"/>
      <c r="N424" s="224"/>
      <c r="O424" s="224"/>
      <c r="P424" s="224"/>
      <c r="Q424" s="224"/>
      <c r="R424" s="224"/>
      <c r="S424" s="224"/>
      <c r="T424" s="225"/>
      <c r="AT424" s="226" t="s">
        <v>165</v>
      </c>
      <c r="AU424" s="226" t="s">
        <v>81</v>
      </c>
      <c r="AV424" s="12" t="s">
        <v>24</v>
      </c>
      <c r="AW424" s="12" t="s">
        <v>37</v>
      </c>
      <c r="AX424" s="12" t="s">
        <v>74</v>
      </c>
      <c r="AY424" s="226" t="s">
        <v>154</v>
      </c>
    </row>
    <row r="425" spans="2:65" s="13" customFormat="1" ht="12">
      <c r="B425" s="227"/>
      <c r="C425" s="228"/>
      <c r="D425" s="213" t="s">
        <v>165</v>
      </c>
      <c r="E425" s="239" t="s">
        <v>22</v>
      </c>
      <c r="F425" s="240" t="s">
        <v>491</v>
      </c>
      <c r="G425" s="228"/>
      <c r="H425" s="241">
        <v>0.58499999999999996</v>
      </c>
      <c r="I425" s="233"/>
      <c r="J425" s="228"/>
      <c r="K425" s="228"/>
      <c r="L425" s="234"/>
      <c r="M425" s="235"/>
      <c r="N425" s="236"/>
      <c r="O425" s="236"/>
      <c r="P425" s="236"/>
      <c r="Q425" s="236"/>
      <c r="R425" s="236"/>
      <c r="S425" s="236"/>
      <c r="T425" s="237"/>
      <c r="AT425" s="238" t="s">
        <v>165</v>
      </c>
      <c r="AU425" s="238" t="s">
        <v>81</v>
      </c>
      <c r="AV425" s="13" t="s">
        <v>81</v>
      </c>
      <c r="AW425" s="13" t="s">
        <v>37</v>
      </c>
      <c r="AX425" s="13" t="s">
        <v>74</v>
      </c>
      <c r="AY425" s="238" t="s">
        <v>154</v>
      </c>
    </row>
    <row r="426" spans="2:65" s="12" customFormat="1" ht="12">
      <c r="B426" s="216"/>
      <c r="C426" s="217"/>
      <c r="D426" s="213" t="s">
        <v>165</v>
      </c>
      <c r="E426" s="218" t="s">
        <v>22</v>
      </c>
      <c r="F426" s="219" t="s">
        <v>492</v>
      </c>
      <c r="G426" s="217"/>
      <c r="H426" s="220" t="s">
        <v>22</v>
      </c>
      <c r="I426" s="221"/>
      <c r="J426" s="217"/>
      <c r="K426" s="217"/>
      <c r="L426" s="222"/>
      <c r="M426" s="223"/>
      <c r="N426" s="224"/>
      <c r="O426" s="224"/>
      <c r="P426" s="224"/>
      <c r="Q426" s="224"/>
      <c r="R426" s="224"/>
      <c r="S426" s="224"/>
      <c r="T426" s="225"/>
      <c r="AT426" s="226" t="s">
        <v>165</v>
      </c>
      <c r="AU426" s="226" t="s">
        <v>81</v>
      </c>
      <c r="AV426" s="12" t="s">
        <v>24</v>
      </c>
      <c r="AW426" s="12" t="s">
        <v>37</v>
      </c>
      <c r="AX426" s="12" t="s">
        <v>74</v>
      </c>
      <c r="AY426" s="226" t="s">
        <v>154</v>
      </c>
    </row>
    <row r="427" spans="2:65" s="12" customFormat="1" ht="12">
      <c r="B427" s="216"/>
      <c r="C427" s="217"/>
      <c r="D427" s="213" t="s">
        <v>165</v>
      </c>
      <c r="E427" s="218" t="s">
        <v>22</v>
      </c>
      <c r="F427" s="219" t="s">
        <v>173</v>
      </c>
      <c r="G427" s="217"/>
      <c r="H427" s="220" t="s">
        <v>22</v>
      </c>
      <c r="I427" s="221"/>
      <c r="J427" s="217"/>
      <c r="K427" s="217"/>
      <c r="L427" s="222"/>
      <c r="M427" s="223"/>
      <c r="N427" s="224"/>
      <c r="O427" s="224"/>
      <c r="P427" s="224"/>
      <c r="Q427" s="224"/>
      <c r="R427" s="224"/>
      <c r="S427" s="224"/>
      <c r="T427" s="225"/>
      <c r="AT427" s="226" t="s">
        <v>165</v>
      </c>
      <c r="AU427" s="226" t="s">
        <v>81</v>
      </c>
      <c r="AV427" s="12" t="s">
        <v>24</v>
      </c>
      <c r="AW427" s="12" t="s">
        <v>37</v>
      </c>
      <c r="AX427" s="12" t="s">
        <v>74</v>
      </c>
      <c r="AY427" s="226" t="s">
        <v>154</v>
      </c>
    </row>
    <row r="428" spans="2:65" s="13" customFormat="1" ht="12">
      <c r="B428" s="227"/>
      <c r="C428" s="228"/>
      <c r="D428" s="213" t="s">
        <v>165</v>
      </c>
      <c r="E428" s="239" t="s">
        <v>22</v>
      </c>
      <c r="F428" s="240" t="s">
        <v>493</v>
      </c>
      <c r="G428" s="228"/>
      <c r="H428" s="241">
        <v>0.77</v>
      </c>
      <c r="I428" s="233"/>
      <c r="J428" s="228"/>
      <c r="K428" s="228"/>
      <c r="L428" s="234"/>
      <c r="M428" s="235"/>
      <c r="N428" s="236"/>
      <c r="O428" s="236"/>
      <c r="P428" s="236"/>
      <c r="Q428" s="236"/>
      <c r="R428" s="236"/>
      <c r="S428" s="236"/>
      <c r="T428" s="237"/>
      <c r="AT428" s="238" t="s">
        <v>165</v>
      </c>
      <c r="AU428" s="238" t="s">
        <v>81</v>
      </c>
      <c r="AV428" s="13" t="s">
        <v>81</v>
      </c>
      <c r="AW428" s="13" t="s">
        <v>37</v>
      </c>
      <c r="AX428" s="13" t="s">
        <v>74</v>
      </c>
      <c r="AY428" s="238" t="s">
        <v>154</v>
      </c>
    </row>
    <row r="429" spans="2:65" s="14" customFormat="1" ht="12">
      <c r="B429" s="242"/>
      <c r="C429" s="243"/>
      <c r="D429" s="229" t="s">
        <v>165</v>
      </c>
      <c r="E429" s="244" t="s">
        <v>22</v>
      </c>
      <c r="F429" s="245" t="s">
        <v>178</v>
      </c>
      <c r="G429" s="243"/>
      <c r="H429" s="246">
        <v>1.355</v>
      </c>
      <c r="I429" s="247"/>
      <c r="J429" s="243"/>
      <c r="K429" s="243"/>
      <c r="L429" s="248"/>
      <c r="M429" s="249"/>
      <c r="N429" s="250"/>
      <c r="O429" s="250"/>
      <c r="P429" s="250"/>
      <c r="Q429" s="250"/>
      <c r="R429" s="250"/>
      <c r="S429" s="250"/>
      <c r="T429" s="251"/>
      <c r="AT429" s="252" t="s">
        <v>165</v>
      </c>
      <c r="AU429" s="252" t="s">
        <v>81</v>
      </c>
      <c r="AV429" s="14" t="s">
        <v>161</v>
      </c>
      <c r="AW429" s="14" t="s">
        <v>37</v>
      </c>
      <c r="AX429" s="14" t="s">
        <v>24</v>
      </c>
      <c r="AY429" s="252" t="s">
        <v>154</v>
      </c>
    </row>
    <row r="430" spans="2:65" s="1" customFormat="1" ht="22.5" customHeight="1">
      <c r="B430" s="42"/>
      <c r="C430" s="201" t="s">
        <v>500</v>
      </c>
      <c r="D430" s="201" t="s">
        <v>156</v>
      </c>
      <c r="E430" s="202" t="s">
        <v>501</v>
      </c>
      <c r="F430" s="203" t="s">
        <v>502</v>
      </c>
      <c r="G430" s="204" t="s">
        <v>241</v>
      </c>
      <c r="H430" s="205">
        <v>1.2629999999999999</v>
      </c>
      <c r="I430" s="206"/>
      <c r="J430" s="207">
        <f>ROUND(I430*H430,2)</f>
        <v>0</v>
      </c>
      <c r="K430" s="203" t="s">
        <v>160</v>
      </c>
      <c r="L430" s="62"/>
      <c r="M430" s="208" t="s">
        <v>22</v>
      </c>
      <c r="N430" s="209" t="s">
        <v>45</v>
      </c>
      <c r="O430" s="43"/>
      <c r="P430" s="210">
        <f>O430*H430</f>
        <v>0</v>
      </c>
      <c r="Q430" s="210">
        <v>1.3520000000000001E-2</v>
      </c>
      <c r="R430" s="210">
        <f>Q430*H430</f>
        <v>1.7075759999999999E-2</v>
      </c>
      <c r="S430" s="210">
        <v>0</v>
      </c>
      <c r="T430" s="211">
        <f>S430*H430</f>
        <v>0</v>
      </c>
      <c r="AR430" s="25" t="s">
        <v>161</v>
      </c>
      <c r="AT430" s="25" t="s">
        <v>156</v>
      </c>
      <c r="AU430" s="25" t="s">
        <v>81</v>
      </c>
      <c r="AY430" s="25" t="s">
        <v>154</v>
      </c>
      <c r="BE430" s="212">
        <f>IF(N430="základní",J430,0)</f>
        <v>0</v>
      </c>
      <c r="BF430" s="212">
        <f>IF(N430="snížená",J430,0)</f>
        <v>0</v>
      </c>
      <c r="BG430" s="212">
        <f>IF(N430="zákl. přenesená",J430,0)</f>
        <v>0</v>
      </c>
      <c r="BH430" s="212">
        <f>IF(N430="sníž. přenesená",J430,0)</f>
        <v>0</v>
      </c>
      <c r="BI430" s="212">
        <f>IF(N430="nulová",J430,0)</f>
        <v>0</v>
      </c>
      <c r="BJ430" s="25" t="s">
        <v>24</v>
      </c>
      <c r="BK430" s="212">
        <f>ROUND(I430*H430,2)</f>
        <v>0</v>
      </c>
      <c r="BL430" s="25" t="s">
        <v>161</v>
      </c>
      <c r="BM430" s="25" t="s">
        <v>503</v>
      </c>
    </row>
    <row r="431" spans="2:65" s="12" customFormat="1" ht="12">
      <c r="B431" s="216"/>
      <c r="C431" s="217"/>
      <c r="D431" s="213" t="s">
        <v>165</v>
      </c>
      <c r="E431" s="218" t="s">
        <v>22</v>
      </c>
      <c r="F431" s="219" t="s">
        <v>189</v>
      </c>
      <c r="G431" s="217"/>
      <c r="H431" s="220" t="s">
        <v>22</v>
      </c>
      <c r="I431" s="221"/>
      <c r="J431" s="217"/>
      <c r="K431" s="217"/>
      <c r="L431" s="222"/>
      <c r="M431" s="223"/>
      <c r="N431" s="224"/>
      <c r="O431" s="224"/>
      <c r="P431" s="224"/>
      <c r="Q431" s="224"/>
      <c r="R431" s="224"/>
      <c r="S431" s="224"/>
      <c r="T431" s="225"/>
      <c r="AT431" s="226" t="s">
        <v>165</v>
      </c>
      <c r="AU431" s="226" t="s">
        <v>81</v>
      </c>
      <c r="AV431" s="12" t="s">
        <v>24</v>
      </c>
      <c r="AW431" s="12" t="s">
        <v>37</v>
      </c>
      <c r="AX431" s="12" t="s">
        <v>74</v>
      </c>
      <c r="AY431" s="226" t="s">
        <v>154</v>
      </c>
    </row>
    <row r="432" spans="2:65" s="13" customFormat="1" ht="12">
      <c r="B432" s="227"/>
      <c r="C432" s="228"/>
      <c r="D432" s="229" t="s">
        <v>165</v>
      </c>
      <c r="E432" s="230" t="s">
        <v>22</v>
      </c>
      <c r="F432" s="231" t="s">
        <v>504</v>
      </c>
      <c r="G432" s="228"/>
      <c r="H432" s="232">
        <v>1.2629999999999999</v>
      </c>
      <c r="I432" s="233"/>
      <c r="J432" s="228"/>
      <c r="K432" s="228"/>
      <c r="L432" s="234"/>
      <c r="M432" s="235"/>
      <c r="N432" s="236"/>
      <c r="O432" s="236"/>
      <c r="P432" s="236"/>
      <c r="Q432" s="236"/>
      <c r="R432" s="236"/>
      <c r="S432" s="236"/>
      <c r="T432" s="237"/>
      <c r="AT432" s="238" t="s">
        <v>165</v>
      </c>
      <c r="AU432" s="238" t="s">
        <v>81</v>
      </c>
      <c r="AV432" s="13" t="s">
        <v>81</v>
      </c>
      <c r="AW432" s="13" t="s">
        <v>37</v>
      </c>
      <c r="AX432" s="13" t="s">
        <v>24</v>
      </c>
      <c r="AY432" s="238" t="s">
        <v>154</v>
      </c>
    </row>
    <row r="433" spans="2:65" s="1" customFormat="1" ht="22.5" customHeight="1">
      <c r="B433" s="42"/>
      <c r="C433" s="201" t="s">
        <v>505</v>
      </c>
      <c r="D433" s="201" t="s">
        <v>156</v>
      </c>
      <c r="E433" s="202" t="s">
        <v>506</v>
      </c>
      <c r="F433" s="203" t="s">
        <v>507</v>
      </c>
      <c r="G433" s="204" t="s">
        <v>241</v>
      </c>
      <c r="H433" s="205">
        <v>1.2629999999999999</v>
      </c>
      <c r="I433" s="206"/>
      <c r="J433" s="207">
        <f>ROUND(I433*H433,2)</f>
        <v>0</v>
      </c>
      <c r="K433" s="203" t="s">
        <v>160</v>
      </c>
      <c r="L433" s="62"/>
      <c r="M433" s="208" t="s">
        <v>22</v>
      </c>
      <c r="N433" s="209" t="s">
        <v>45</v>
      </c>
      <c r="O433" s="43"/>
      <c r="P433" s="210">
        <f>O433*H433</f>
        <v>0</v>
      </c>
      <c r="Q433" s="210">
        <v>0</v>
      </c>
      <c r="R433" s="210">
        <f>Q433*H433</f>
        <v>0</v>
      </c>
      <c r="S433" s="210">
        <v>0</v>
      </c>
      <c r="T433" s="211">
        <f>S433*H433</f>
        <v>0</v>
      </c>
      <c r="AR433" s="25" t="s">
        <v>161</v>
      </c>
      <c r="AT433" s="25" t="s">
        <v>156</v>
      </c>
      <c r="AU433" s="25" t="s">
        <v>81</v>
      </c>
      <c r="AY433" s="25" t="s">
        <v>154</v>
      </c>
      <c r="BE433" s="212">
        <f>IF(N433="základní",J433,0)</f>
        <v>0</v>
      </c>
      <c r="BF433" s="212">
        <f>IF(N433="snížená",J433,0)</f>
        <v>0</v>
      </c>
      <c r="BG433" s="212">
        <f>IF(N433="zákl. přenesená",J433,0)</f>
        <v>0</v>
      </c>
      <c r="BH433" s="212">
        <f>IF(N433="sníž. přenesená",J433,0)</f>
        <v>0</v>
      </c>
      <c r="BI433" s="212">
        <f>IF(N433="nulová",J433,0)</f>
        <v>0</v>
      </c>
      <c r="BJ433" s="25" t="s">
        <v>24</v>
      </c>
      <c r="BK433" s="212">
        <f>ROUND(I433*H433,2)</f>
        <v>0</v>
      </c>
      <c r="BL433" s="25" t="s">
        <v>161</v>
      </c>
      <c r="BM433" s="25" t="s">
        <v>508</v>
      </c>
    </row>
    <row r="434" spans="2:65" s="1" customFormat="1" ht="22.5" customHeight="1">
      <c r="B434" s="42"/>
      <c r="C434" s="201" t="s">
        <v>509</v>
      </c>
      <c r="D434" s="201" t="s">
        <v>156</v>
      </c>
      <c r="E434" s="202" t="s">
        <v>510</v>
      </c>
      <c r="F434" s="203" t="s">
        <v>511</v>
      </c>
      <c r="G434" s="204" t="s">
        <v>212</v>
      </c>
      <c r="H434" s="205">
        <v>5.3999999999999999E-2</v>
      </c>
      <c r="I434" s="206"/>
      <c r="J434" s="207">
        <f>ROUND(I434*H434,2)</f>
        <v>0</v>
      </c>
      <c r="K434" s="203" t="s">
        <v>160</v>
      </c>
      <c r="L434" s="62"/>
      <c r="M434" s="208" t="s">
        <v>22</v>
      </c>
      <c r="N434" s="209" t="s">
        <v>45</v>
      </c>
      <c r="O434" s="43"/>
      <c r="P434" s="210">
        <f>O434*H434</f>
        <v>0</v>
      </c>
      <c r="Q434" s="210">
        <v>1.0530600000000001</v>
      </c>
      <c r="R434" s="210">
        <f>Q434*H434</f>
        <v>5.6865240000000004E-2</v>
      </c>
      <c r="S434" s="210">
        <v>0</v>
      </c>
      <c r="T434" s="211">
        <f>S434*H434</f>
        <v>0</v>
      </c>
      <c r="AR434" s="25" t="s">
        <v>161</v>
      </c>
      <c r="AT434" s="25" t="s">
        <v>156</v>
      </c>
      <c r="AU434" s="25" t="s">
        <v>81</v>
      </c>
      <c r="AY434" s="25" t="s">
        <v>154</v>
      </c>
      <c r="BE434" s="212">
        <f>IF(N434="základní",J434,0)</f>
        <v>0</v>
      </c>
      <c r="BF434" s="212">
        <f>IF(N434="snížená",J434,0)</f>
        <v>0</v>
      </c>
      <c r="BG434" s="212">
        <f>IF(N434="zákl. přenesená",J434,0)</f>
        <v>0</v>
      </c>
      <c r="BH434" s="212">
        <f>IF(N434="sníž. přenesená",J434,0)</f>
        <v>0</v>
      </c>
      <c r="BI434" s="212">
        <f>IF(N434="nulová",J434,0)</f>
        <v>0</v>
      </c>
      <c r="BJ434" s="25" t="s">
        <v>24</v>
      </c>
      <c r="BK434" s="212">
        <f>ROUND(I434*H434,2)</f>
        <v>0</v>
      </c>
      <c r="BL434" s="25" t="s">
        <v>161</v>
      </c>
      <c r="BM434" s="25" t="s">
        <v>512</v>
      </c>
    </row>
    <row r="435" spans="2:65" s="12" customFormat="1" ht="12">
      <c r="B435" s="216"/>
      <c r="C435" s="217"/>
      <c r="D435" s="213" t="s">
        <v>165</v>
      </c>
      <c r="E435" s="218" t="s">
        <v>22</v>
      </c>
      <c r="F435" s="219" t="s">
        <v>489</v>
      </c>
      <c r="G435" s="217"/>
      <c r="H435" s="220" t="s">
        <v>22</v>
      </c>
      <c r="I435" s="221"/>
      <c r="J435" s="217"/>
      <c r="K435" s="217"/>
      <c r="L435" s="222"/>
      <c r="M435" s="223"/>
      <c r="N435" s="224"/>
      <c r="O435" s="224"/>
      <c r="P435" s="224"/>
      <c r="Q435" s="224"/>
      <c r="R435" s="224"/>
      <c r="S435" s="224"/>
      <c r="T435" s="225"/>
      <c r="AT435" s="226" t="s">
        <v>165</v>
      </c>
      <c r="AU435" s="226" t="s">
        <v>81</v>
      </c>
      <c r="AV435" s="12" t="s">
        <v>24</v>
      </c>
      <c r="AW435" s="12" t="s">
        <v>37</v>
      </c>
      <c r="AX435" s="12" t="s">
        <v>74</v>
      </c>
      <c r="AY435" s="226" t="s">
        <v>154</v>
      </c>
    </row>
    <row r="436" spans="2:65" s="12" customFormat="1" ht="12">
      <c r="B436" s="216"/>
      <c r="C436" s="217"/>
      <c r="D436" s="213" t="s">
        <v>165</v>
      </c>
      <c r="E436" s="218" t="s">
        <v>22</v>
      </c>
      <c r="F436" s="219" t="s">
        <v>490</v>
      </c>
      <c r="G436" s="217"/>
      <c r="H436" s="220" t="s">
        <v>22</v>
      </c>
      <c r="I436" s="221"/>
      <c r="J436" s="217"/>
      <c r="K436" s="217"/>
      <c r="L436" s="222"/>
      <c r="M436" s="223"/>
      <c r="N436" s="224"/>
      <c r="O436" s="224"/>
      <c r="P436" s="224"/>
      <c r="Q436" s="224"/>
      <c r="R436" s="224"/>
      <c r="S436" s="224"/>
      <c r="T436" s="225"/>
      <c r="AT436" s="226" t="s">
        <v>165</v>
      </c>
      <c r="AU436" s="226" t="s">
        <v>81</v>
      </c>
      <c r="AV436" s="12" t="s">
        <v>24</v>
      </c>
      <c r="AW436" s="12" t="s">
        <v>37</v>
      </c>
      <c r="AX436" s="12" t="s">
        <v>74</v>
      </c>
      <c r="AY436" s="226" t="s">
        <v>154</v>
      </c>
    </row>
    <row r="437" spans="2:65" s="13" customFormat="1" ht="12">
      <c r="B437" s="227"/>
      <c r="C437" s="228"/>
      <c r="D437" s="213" t="s">
        <v>165</v>
      </c>
      <c r="E437" s="239" t="s">
        <v>22</v>
      </c>
      <c r="F437" s="240" t="s">
        <v>513</v>
      </c>
      <c r="G437" s="228"/>
      <c r="H437" s="241">
        <v>2.3E-2</v>
      </c>
      <c r="I437" s="233"/>
      <c r="J437" s="228"/>
      <c r="K437" s="228"/>
      <c r="L437" s="234"/>
      <c r="M437" s="235"/>
      <c r="N437" s="236"/>
      <c r="O437" s="236"/>
      <c r="P437" s="236"/>
      <c r="Q437" s="236"/>
      <c r="R437" s="236"/>
      <c r="S437" s="236"/>
      <c r="T437" s="237"/>
      <c r="AT437" s="238" t="s">
        <v>165</v>
      </c>
      <c r="AU437" s="238" t="s">
        <v>81</v>
      </c>
      <c r="AV437" s="13" t="s">
        <v>81</v>
      </c>
      <c r="AW437" s="13" t="s">
        <v>37</v>
      </c>
      <c r="AX437" s="13" t="s">
        <v>74</v>
      </c>
      <c r="AY437" s="238" t="s">
        <v>154</v>
      </c>
    </row>
    <row r="438" spans="2:65" s="12" customFormat="1" ht="12">
      <c r="B438" s="216"/>
      <c r="C438" s="217"/>
      <c r="D438" s="213" t="s">
        <v>165</v>
      </c>
      <c r="E438" s="218" t="s">
        <v>22</v>
      </c>
      <c r="F438" s="219" t="s">
        <v>492</v>
      </c>
      <c r="G438" s="217"/>
      <c r="H438" s="220" t="s">
        <v>22</v>
      </c>
      <c r="I438" s="221"/>
      <c r="J438" s="217"/>
      <c r="K438" s="217"/>
      <c r="L438" s="222"/>
      <c r="M438" s="223"/>
      <c r="N438" s="224"/>
      <c r="O438" s="224"/>
      <c r="P438" s="224"/>
      <c r="Q438" s="224"/>
      <c r="R438" s="224"/>
      <c r="S438" s="224"/>
      <c r="T438" s="225"/>
      <c r="AT438" s="226" t="s">
        <v>165</v>
      </c>
      <c r="AU438" s="226" t="s">
        <v>81</v>
      </c>
      <c r="AV438" s="12" t="s">
        <v>24</v>
      </c>
      <c r="AW438" s="12" t="s">
        <v>37</v>
      </c>
      <c r="AX438" s="12" t="s">
        <v>74</v>
      </c>
      <c r="AY438" s="226" t="s">
        <v>154</v>
      </c>
    </row>
    <row r="439" spans="2:65" s="12" customFormat="1" ht="12">
      <c r="B439" s="216"/>
      <c r="C439" s="217"/>
      <c r="D439" s="213" t="s">
        <v>165</v>
      </c>
      <c r="E439" s="218" t="s">
        <v>22</v>
      </c>
      <c r="F439" s="219" t="s">
        <v>173</v>
      </c>
      <c r="G439" s="217"/>
      <c r="H439" s="220" t="s">
        <v>22</v>
      </c>
      <c r="I439" s="221"/>
      <c r="J439" s="217"/>
      <c r="K439" s="217"/>
      <c r="L439" s="222"/>
      <c r="M439" s="223"/>
      <c r="N439" s="224"/>
      <c r="O439" s="224"/>
      <c r="P439" s="224"/>
      <c r="Q439" s="224"/>
      <c r="R439" s="224"/>
      <c r="S439" s="224"/>
      <c r="T439" s="225"/>
      <c r="AT439" s="226" t="s">
        <v>165</v>
      </c>
      <c r="AU439" s="226" t="s">
        <v>81</v>
      </c>
      <c r="AV439" s="12" t="s">
        <v>24</v>
      </c>
      <c r="AW439" s="12" t="s">
        <v>37</v>
      </c>
      <c r="AX439" s="12" t="s">
        <v>74</v>
      </c>
      <c r="AY439" s="226" t="s">
        <v>154</v>
      </c>
    </row>
    <row r="440" spans="2:65" s="13" customFormat="1" ht="12">
      <c r="B440" s="227"/>
      <c r="C440" s="228"/>
      <c r="D440" s="213" t="s">
        <v>165</v>
      </c>
      <c r="E440" s="239" t="s">
        <v>22</v>
      </c>
      <c r="F440" s="240" t="s">
        <v>514</v>
      </c>
      <c r="G440" s="228"/>
      <c r="H440" s="241">
        <v>3.1E-2</v>
      </c>
      <c r="I440" s="233"/>
      <c r="J440" s="228"/>
      <c r="K440" s="228"/>
      <c r="L440" s="234"/>
      <c r="M440" s="235"/>
      <c r="N440" s="236"/>
      <c r="O440" s="236"/>
      <c r="P440" s="236"/>
      <c r="Q440" s="236"/>
      <c r="R440" s="236"/>
      <c r="S440" s="236"/>
      <c r="T440" s="237"/>
      <c r="AT440" s="238" t="s">
        <v>165</v>
      </c>
      <c r="AU440" s="238" t="s">
        <v>81</v>
      </c>
      <c r="AV440" s="13" t="s">
        <v>81</v>
      </c>
      <c r="AW440" s="13" t="s">
        <v>37</v>
      </c>
      <c r="AX440" s="13" t="s">
        <v>74</v>
      </c>
      <c r="AY440" s="238" t="s">
        <v>154</v>
      </c>
    </row>
    <row r="441" spans="2:65" s="14" customFormat="1" ht="12">
      <c r="B441" s="242"/>
      <c r="C441" s="243"/>
      <c r="D441" s="229" t="s">
        <v>165</v>
      </c>
      <c r="E441" s="244" t="s">
        <v>22</v>
      </c>
      <c r="F441" s="245" t="s">
        <v>178</v>
      </c>
      <c r="G441" s="243"/>
      <c r="H441" s="246">
        <v>5.3999999999999999E-2</v>
      </c>
      <c r="I441" s="247"/>
      <c r="J441" s="243"/>
      <c r="K441" s="243"/>
      <c r="L441" s="248"/>
      <c r="M441" s="249"/>
      <c r="N441" s="250"/>
      <c r="O441" s="250"/>
      <c r="P441" s="250"/>
      <c r="Q441" s="250"/>
      <c r="R441" s="250"/>
      <c r="S441" s="250"/>
      <c r="T441" s="251"/>
      <c r="AT441" s="252" t="s">
        <v>165</v>
      </c>
      <c r="AU441" s="252" t="s">
        <v>81</v>
      </c>
      <c r="AV441" s="14" t="s">
        <v>161</v>
      </c>
      <c r="AW441" s="14" t="s">
        <v>37</v>
      </c>
      <c r="AX441" s="14" t="s">
        <v>24</v>
      </c>
      <c r="AY441" s="252" t="s">
        <v>154</v>
      </c>
    </row>
    <row r="442" spans="2:65" s="1" customFormat="1" ht="22.5" customHeight="1">
      <c r="B442" s="42"/>
      <c r="C442" s="201" t="s">
        <v>333</v>
      </c>
      <c r="D442" s="201" t="s">
        <v>156</v>
      </c>
      <c r="E442" s="202" t="s">
        <v>515</v>
      </c>
      <c r="F442" s="203" t="s">
        <v>516</v>
      </c>
      <c r="G442" s="204" t="s">
        <v>241</v>
      </c>
      <c r="H442" s="205">
        <v>3.9</v>
      </c>
      <c r="I442" s="206"/>
      <c r="J442" s="207">
        <f>ROUND(I442*H442,2)</f>
        <v>0</v>
      </c>
      <c r="K442" s="203" t="s">
        <v>160</v>
      </c>
      <c r="L442" s="62"/>
      <c r="M442" s="208" t="s">
        <v>22</v>
      </c>
      <c r="N442" s="209" t="s">
        <v>45</v>
      </c>
      <c r="O442" s="43"/>
      <c r="P442" s="210">
        <f>O442*H442</f>
        <v>0</v>
      </c>
      <c r="Q442" s="210">
        <v>0.1173</v>
      </c>
      <c r="R442" s="210">
        <f>Q442*H442</f>
        <v>0.45746999999999999</v>
      </c>
      <c r="S442" s="210">
        <v>0</v>
      </c>
      <c r="T442" s="211">
        <f>S442*H442</f>
        <v>0</v>
      </c>
      <c r="AR442" s="25" t="s">
        <v>161</v>
      </c>
      <c r="AT442" s="25" t="s">
        <v>156</v>
      </c>
      <c r="AU442" s="25" t="s">
        <v>81</v>
      </c>
      <c r="AY442" s="25" t="s">
        <v>154</v>
      </c>
      <c r="BE442" s="212">
        <f>IF(N442="základní",J442,0)</f>
        <v>0</v>
      </c>
      <c r="BF442" s="212">
        <f>IF(N442="snížená",J442,0)</f>
        <v>0</v>
      </c>
      <c r="BG442" s="212">
        <f>IF(N442="zákl. přenesená",J442,0)</f>
        <v>0</v>
      </c>
      <c r="BH442" s="212">
        <f>IF(N442="sníž. přenesená",J442,0)</f>
        <v>0</v>
      </c>
      <c r="BI442" s="212">
        <f>IF(N442="nulová",J442,0)</f>
        <v>0</v>
      </c>
      <c r="BJ442" s="25" t="s">
        <v>24</v>
      </c>
      <c r="BK442" s="212">
        <f>ROUND(I442*H442,2)</f>
        <v>0</v>
      </c>
      <c r="BL442" s="25" t="s">
        <v>161</v>
      </c>
      <c r="BM442" s="25" t="s">
        <v>517</v>
      </c>
    </row>
    <row r="443" spans="2:65" s="1" customFormat="1" ht="48">
      <c r="B443" s="42"/>
      <c r="C443" s="64"/>
      <c r="D443" s="213" t="s">
        <v>163</v>
      </c>
      <c r="E443" s="64"/>
      <c r="F443" s="214" t="s">
        <v>518</v>
      </c>
      <c r="G443" s="64"/>
      <c r="H443" s="64"/>
      <c r="I443" s="169"/>
      <c r="J443" s="64"/>
      <c r="K443" s="64"/>
      <c r="L443" s="62"/>
      <c r="M443" s="215"/>
      <c r="N443" s="43"/>
      <c r="O443" s="43"/>
      <c r="P443" s="43"/>
      <c r="Q443" s="43"/>
      <c r="R443" s="43"/>
      <c r="S443" s="43"/>
      <c r="T443" s="79"/>
      <c r="AT443" s="25" t="s">
        <v>163</v>
      </c>
      <c r="AU443" s="25" t="s">
        <v>81</v>
      </c>
    </row>
    <row r="444" spans="2:65" s="12" customFormat="1" ht="12">
      <c r="B444" s="216"/>
      <c r="C444" s="217"/>
      <c r="D444" s="213" t="s">
        <v>165</v>
      </c>
      <c r="E444" s="218" t="s">
        <v>22</v>
      </c>
      <c r="F444" s="219" t="s">
        <v>489</v>
      </c>
      <c r="G444" s="217"/>
      <c r="H444" s="220" t="s">
        <v>22</v>
      </c>
      <c r="I444" s="221"/>
      <c r="J444" s="217"/>
      <c r="K444" s="217"/>
      <c r="L444" s="222"/>
      <c r="M444" s="223"/>
      <c r="N444" s="224"/>
      <c r="O444" s="224"/>
      <c r="P444" s="224"/>
      <c r="Q444" s="224"/>
      <c r="R444" s="224"/>
      <c r="S444" s="224"/>
      <c r="T444" s="225"/>
      <c r="AT444" s="226" t="s">
        <v>165</v>
      </c>
      <c r="AU444" s="226" t="s">
        <v>81</v>
      </c>
      <c r="AV444" s="12" t="s">
        <v>24</v>
      </c>
      <c r="AW444" s="12" t="s">
        <v>37</v>
      </c>
      <c r="AX444" s="12" t="s">
        <v>74</v>
      </c>
      <c r="AY444" s="226" t="s">
        <v>154</v>
      </c>
    </row>
    <row r="445" spans="2:65" s="12" customFormat="1" ht="12">
      <c r="B445" s="216"/>
      <c r="C445" s="217"/>
      <c r="D445" s="213" t="s">
        <v>165</v>
      </c>
      <c r="E445" s="218" t="s">
        <v>22</v>
      </c>
      <c r="F445" s="219" t="s">
        <v>490</v>
      </c>
      <c r="G445" s="217"/>
      <c r="H445" s="220" t="s">
        <v>22</v>
      </c>
      <c r="I445" s="221"/>
      <c r="J445" s="217"/>
      <c r="K445" s="217"/>
      <c r="L445" s="222"/>
      <c r="M445" s="223"/>
      <c r="N445" s="224"/>
      <c r="O445" s="224"/>
      <c r="P445" s="224"/>
      <c r="Q445" s="224"/>
      <c r="R445" s="224"/>
      <c r="S445" s="224"/>
      <c r="T445" s="225"/>
      <c r="AT445" s="226" t="s">
        <v>165</v>
      </c>
      <c r="AU445" s="226" t="s">
        <v>81</v>
      </c>
      <c r="AV445" s="12" t="s">
        <v>24</v>
      </c>
      <c r="AW445" s="12" t="s">
        <v>37</v>
      </c>
      <c r="AX445" s="12" t="s">
        <v>74</v>
      </c>
      <c r="AY445" s="226" t="s">
        <v>154</v>
      </c>
    </row>
    <row r="446" spans="2:65" s="13" customFormat="1" ht="12">
      <c r="B446" s="227"/>
      <c r="C446" s="228"/>
      <c r="D446" s="213" t="s">
        <v>165</v>
      </c>
      <c r="E446" s="239" t="s">
        <v>22</v>
      </c>
      <c r="F446" s="240" t="s">
        <v>519</v>
      </c>
      <c r="G446" s="228"/>
      <c r="H446" s="241">
        <v>3.9</v>
      </c>
      <c r="I446" s="233"/>
      <c r="J446" s="228"/>
      <c r="K446" s="228"/>
      <c r="L446" s="234"/>
      <c r="M446" s="235"/>
      <c r="N446" s="236"/>
      <c r="O446" s="236"/>
      <c r="P446" s="236"/>
      <c r="Q446" s="236"/>
      <c r="R446" s="236"/>
      <c r="S446" s="236"/>
      <c r="T446" s="237"/>
      <c r="AT446" s="238" t="s">
        <v>165</v>
      </c>
      <c r="AU446" s="238" t="s">
        <v>81</v>
      </c>
      <c r="AV446" s="13" t="s">
        <v>81</v>
      </c>
      <c r="AW446" s="13" t="s">
        <v>37</v>
      </c>
      <c r="AX446" s="13" t="s">
        <v>24</v>
      </c>
      <c r="AY446" s="238" t="s">
        <v>154</v>
      </c>
    </row>
    <row r="447" spans="2:65" s="11" customFormat="1" ht="29.85" customHeight="1">
      <c r="B447" s="184"/>
      <c r="C447" s="185"/>
      <c r="D447" s="198" t="s">
        <v>73</v>
      </c>
      <c r="E447" s="199" t="s">
        <v>520</v>
      </c>
      <c r="F447" s="199" t="s">
        <v>521</v>
      </c>
      <c r="G447" s="185"/>
      <c r="H447" s="185"/>
      <c r="I447" s="188"/>
      <c r="J447" s="200">
        <f>BK447</f>
        <v>0</v>
      </c>
      <c r="K447" s="185"/>
      <c r="L447" s="190"/>
      <c r="M447" s="191"/>
      <c r="N447" s="192"/>
      <c r="O447" s="192"/>
      <c r="P447" s="193">
        <f>SUM(P448:P478)</f>
        <v>0</v>
      </c>
      <c r="Q447" s="192"/>
      <c r="R447" s="193">
        <f>SUM(R448:R478)</f>
        <v>4.8319999999999995E-2</v>
      </c>
      <c r="S447" s="192"/>
      <c r="T447" s="194">
        <f>SUM(T448:T478)</f>
        <v>0</v>
      </c>
      <c r="AR447" s="195" t="s">
        <v>24</v>
      </c>
      <c r="AT447" s="196" t="s">
        <v>73</v>
      </c>
      <c r="AU447" s="196" t="s">
        <v>24</v>
      </c>
      <c r="AY447" s="195" t="s">
        <v>154</v>
      </c>
      <c r="BK447" s="197">
        <f>SUM(BK448:BK478)</f>
        <v>0</v>
      </c>
    </row>
    <row r="448" spans="2:65" s="1" customFormat="1" ht="31.5" customHeight="1">
      <c r="B448" s="42"/>
      <c r="C448" s="201" t="s">
        <v>522</v>
      </c>
      <c r="D448" s="201" t="s">
        <v>156</v>
      </c>
      <c r="E448" s="202" t="s">
        <v>523</v>
      </c>
      <c r="F448" s="203" t="s">
        <v>524</v>
      </c>
      <c r="G448" s="204" t="s">
        <v>268</v>
      </c>
      <c r="H448" s="205">
        <v>4</v>
      </c>
      <c r="I448" s="206"/>
      <c r="J448" s="207">
        <f>ROUND(I448*H448,2)</f>
        <v>0</v>
      </c>
      <c r="K448" s="203" t="s">
        <v>160</v>
      </c>
      <c r="L448" s="62"/>
      <c r="M448" s="208" t="s">
        <v>22</v>
      </c>
      <c r="N448" s="209" t="s">
        <v>45</v>
      </c>
      <c r="O448" s="43"/>
      <c r="P448" s="210">
        <f>O448*H448</f>
        <v>0</v>
      </c>
      <c r="Q448" s="210">
        <v>4.8000000000000001E-4</v>
      </c>
      <c r="R448" s="210">
        <f>Q448*H448</f>
        <v>1.92E-3</v>
      </c>
      <c r="S448" s="210">
        <v>0</v>
      </c>
      <c r="T448" s="211">
        <f>S448*H448</f>
        <v>0</v>
      </c>
      <c r="AR448" s="25" t="s">
        <v>161</v>
      </c>
      <c r="AT448" s="25" t="s">
        <v>156</v>
      </c>
      <c r="AU448" s="25" t="s">
        <v>81</v>
      </c>
      <c r="AY448" s="25" t="s">
        <v>154</v>
      </c>
      <c r="BE448" s="212">
        <f>IF(N448="základní",J448,0)</f>
        <v>0</v>
      </c>
      <c r="BF448" s="212">
        <f>IF(N448="snížená",J448,0)</f>
        <v>0</v>
      </c>
      <c r="BG448" s="212">
        <f>IF(N448="zákl. přenesená",J448,0)</f>
        <v>0</v>
      </c>
      <c r="BH448" s="212">
        <f>IF(N448="sníž. přenesená",J448,0)</f>
        <v>0</v>
      </c>
      <c r="BI448" s="212">
        <f>IF(N448="nulová",J448,0)</f>
        <v>0</v>
      </c>
      <c r="BJ448" s="25" t="s">
        <v>24</v>
      </c>
      <c r="BK448" s="212">
        <f>ROUND(I448*H448,2)</f>
        <v>0</v>
      </c>
      <c r="BL448" s="25" t="s">
        <v>161</v>
      </c>
      <c r="BM448" s="25" t="s">
        <v>525</v>
      </c>
    </row>
    <row r="449" spans="2:65" s="1" customFormat="1" ht="120">
      <c r="B449" s="42"/>
      <c r="C449" s="64"/>
      <c r="D449" s="213" t="s">
        <v>163</v>
      </c>
      <c r="E449" s="64"/>
      <c r="F449" s="214" t="s">
        <v>526</v>
      </c>
      <c r="G449" s="64"/>
      <c r="H449" s="64"/>
      <c r="I449" s="169"/>
      <c r="J449" s="64"/>
      <c r="K449" s="64"/>
      <c r="L449" s="62"/>
      <c r="M449" s="215"/>
      <c r="N449" s="43"/>
      <c r="O449" s="43"/>
      <c r="P449" s="43"/>
      <c r="Q449" s="43"/>
      <c r="R449" s="43"/>
      <c r="S449" s="43"/>
      <c r="T449" s="79"/>
      <c r="AT449" s="25" t="s">
        <v>163</v>
      </c>
      <c r="AU449" s="25" t="s">
        <v>81</v>
      </c>
    </row>
    <row r="450" spans="2:65" s="12" customFormat="1" ht="12">
      <c r="B450" s="216"/>
      <c r="C450" s="217"/>
      <c r="D450" s="213" t="s">
        <v>165</v>
      </c>
      <c r="E450" s="218" t="s">
        <v>22</v>
      </c>
      <c r="F450" s="219" t="s">
        <v>527</v>
      </c>
      <c r="G450" s="217"/>
      <c r="H450" s="220" t="s">
        <v>22</v>
      </c>
      <c r="I450" s="221"/>
      <c r="J450" s="217"/>
      <c r="K450" s="217"/>
      <c r="L450" s="222"/>
      <c r="M450" s="223"/>
      <c r="N450" s="224"/>
      <c r="O450" s="224"/>
      <c r="P450" s="224"/>
      <c r="Q450" s="224"/>
      <c r="R450" s="224"/>
      <c r="S450" s="224"/>
      <c r="T450" s="225"/>
      <c r="AT450" s="226" t="s">
        <v>165</v>
      </c>
      <c r="AU450" s="226" t="s">
        <v>81</v>
      </c>
      <c r="AV450" s="12" t="s">
        <v>24</v>
      </c>
      <c r="AW450" s="12" t="s">
        <v>37</v>
      </c>
      <c r="AX450" s="12" t="s">
        <v>74</v>
      </c>
      <c r="AY450" s="226" t="s">
        <v>154</v>
      </c>
    </row>
    <row r="451" spans="2:65" s="13" customFormat="1" ht="12">
      <c r="B451" s="227"/>
      <c r="C451" s="228"/>
      <c r="D451" s="213" t="s">
        <v>165</v>
      </c>
      <c r="E451" s="239" t="s">
        <v>22</v>
      </c>
      <c r="F451" s="240" t="s">
        <v>24</v>
      </c>
      <c r="G451" s="228"/>
      <c r="H451" s="241">
        <v>1</v>
      </c>
      <c r="I451" s="233"/>
      <c r="J451" s="228"/>
      <c r="K451" s="228"/>
      <c r="L451" s="234"/>
      <c r="M451" s="235"/>
      <c r="N451" s="236"/>
      <c r="O451" s="236"/>
      <c r="P451" s="236"/>
      <c r="Q451" s="236"/>
      <c r="R451" s="236"/>
      <c r="S451" s="236"/>
      <c r="T451" s="237"/>
      <c r="AT451" s="238" t="s">
        <v>165</v>
      </c>
      <c r="AU451" s="238" t="s">
        <v>81</v>
      </c>
      <c r="AV451" s="13" t="s">
        <v>81</v>
      </c>
      <c r="AW451" s="13" t="s">
        <v>37</v>
      </c>
      <c r="AX451" s="13" t="s">
        <v>74</v>
      </c>
      <c r="AY451" s="238" t="s">
        <v>154</v>
      </c>
    </row>
    <row r="452" spans="2:65" s="12" customFormat="1" ht="12">
      <c r="B452" s="216"/>
      <c r="C452" s="217"/>
      <c r="D452" s="213" t="s">
        <v>165</v>
      </c>
      <c r="E452" s="218" t="s">
        <v>22</v>
      </c>
      <c r="F452" s="219" t="s">
        <v>528</v>
      </c>
      <c r="G452" s="217"/>
      <c r="H452" s="220" t="s">
        <v>22</v>
      </c>
      <c r="I452" s="221"/>
      <c r="J452" s="217"/>
      <c r="K452" s="217"/>
      <c r="L452" s="222"/>
      <c r="M452" s="223"/>
      <c r="N452" s="224"/>
      <c r="O452" s="224"/>
      <c r="P452" s="224"/>
      <c r="Q452" s="224"/>
      <c r="R452" s="224"/>
      <c r="S452" s="224"/>
      <c r="T452" s="225"/>
      <c r="AT452" s="226" t="s">
        <v>165</v>
      </c>
      <c r="AU452" s="226" t="s">
        <v>81</v>
      </c>
      <c r="AV452" s="12" t="s">
        <v>24</v>
      </c>
      <c r="AW452" s="12" t="s">
        <v>37</v>
      </c>
      <c r="AX452" s="12" t="s">
        <v>74</v>
      </c>
      <c r="AY452" s="226" t="s">
        <v>154</v>
      </c>
    </row>
    <row r="453" spans="2:65" s="13" customFormat="1" ht="12">
      <c r="B453" s="227"/>
      <c r="C453" s="228"/>
      <c r="D453" s="213" t="s">
        <v>165</v>
      </c>
      <c r="E453" s="239" t="s">
        <v>22</v>
      </c>
      <c r="F453" s="240" t="s">
        <v>24</v>
      </c>
      <c r="G453" s="228"/>
      <c r="H453" s="241">
        <v>1</v>
      </c>
      <c r="I453" s="233"/>
      <c r="J453" s="228"/>
      <c r="K453" s="228"/>
      <c r="L453" s="234"/>
      <c r="M453" s="235"/>
      <c r="N453" s="236"/>
      <c r="O453" s="236"/>
      <c r="P453" s="236"/>
      <c r="Q453" s="236"/>
      <c r="R453" s="236"/>
      <c r="S453" s="236"/>
      <c r="T453" s="237"/>
      <c r="AT453" s="238" t="s">
        <v>165</v>
      </c>
      <c r="AU453" s="238" t="s">
        <v>81</v>
      </c>
      <c r="AV453" s="13" t="s">
        <v>81</v>
      </c>
      <c r="AW453" s="13" t="s">
        <v>37</v>
      </c>
      <c r="AX453" s="13" t="s">
        <v>74</v>
      </c>
      <c r="AY453" s="238" t="s">
        <v>154</v>
      </c>
    </row>
    <row r="454" spans="2:65" s="12" customFormat="1" ht="12">
      <c r="B454" s="216"/>
      <c r="C454" s="217"/>
      <c r="D454" s="213" t="s">
        <v>165</v>
      </c>
      <c r="E454" s="218" t="s">
        <v>22</v>
      </c>
      <c r="F454" s="219" t="s">
        <v>529</v>
      </c>
      <c r="G454" s="217"/>
      <c r="H454" s="220" t="s">
        <v>22</v>
      </c>
      <c r="I454" s="221"/>
      <c r="J454" s="217"/>
      <c r="K454" s="217"/>
      <c r="L454" s="222"/>
      <c r="M454" s="223"/>
      <c r="N454" s="224"/>
      <c r="O454" s="224"/>
      <c r="P454" s="224"/>
      <c r="Q454" s="224"/>
      <c r="R454" s="224"/>
      <c r="S454" s="224"/>
      <c r="T454" s="225"/>
      <c r="AT454" s="226" t="s">
        <v>165</v>
      </c>
      <c r="AU454" s="226" t="s">
        <v>81</v>
      </c>
      <c r="AV454" s="12" t="s">
        <v>24</v>
      </c>
      <c r="AW454" s="12" t="s">
        <v>37</v>
      </c>
      <c r="AX454" s="12" t="s">
        <v>74</v>
      </c>
      <c r="AY454" s="226" t="s">
        <v>154</v>
      </c>
    </row>
    <row r="455" spans="2:65" s="13" customFormat="1" ht="12">
      <c r="B455" s="227"/>
      <c r="C455" s="228"/>
      <c r="D455" s="213" t="s">
        <v>165</v>
      </c>
      <c r="E455" s="239" t="s">
        <v>22</v>
      </c>
      <c r="F455" s="240" t="s">
        <v>24</v>
      </c>
      <c r="G455" s="228"/>
      <c r="H455" s="241">
        <v>1</v>
      </c>
      <c r="I455" s="233"/>
      <c r="J455" s="228"/>
      <c r="K455" s="228"/>
      <c r="L455" s="234"/>
      <c r="M455" s="235"/>
      <c r="N455" s="236"/>
      <c r="O455" s="236"/>
      <c r="P455" s="236"/>
      <c r="Q455" s="236"/>
      <c r="R455" s="236"/>
      <c r="S455" s="236"/>
      <c r="T455" s="237"/>
      <c r="AT455" s="238" t="s">
        <v>165</v>
      </c>
      <c r="AU455" s="238" t="s">
        <v>81</v>
      </c>
      <c r="AV455" s="13" t="s">
        <v>81</v>
      </c>
      <c r="AW455" s="13" t="s">
        <v>37</v>
      </c>
      <c r="AX455" s="13" t="s">
        <v>74</v>
      </c>
      <c r="AY455" s="238" t="s">
        <v>154</v>
      </c>
    </row>
    <row r="456" spans="2:65" s="12" customFormat="1" ht="12">
      <c r="B456" s="216"/>
      <c r="C456" s="217"/>
      <c r="D456" s="213" t="s">
        <v>165</v>
      </c>
      <c r="E456" s="218" t="s">
        <v>22</v>
      </c>
      <c r="F456" s="219" t="s">
        <v>530</v>
      </c>
      <c r="G456" s="217"/>
      <c r="H456" s="220" t="s">
        <v>22</v>
      </c>
      <c r="I456" s="221"/>
      <c r="J456" s="217"/>
      <c r="K456" s="217"/>
      <c r="L456" s="222"/>
      <c r="M456" s="223"/>
      <c r="N456" s="224"/>
      <c r="O456" s="224"/>
      <c r="P456" s="224"/>
      <c r="Q456" s="224"/>
      <c r="R456" s="224"/>
      <c r="S456" s="224"/>
      <c r="T456" s="225"/>
      <c r="AT456" s="226" t="s">
        <v>165</v>
      </c>
      <c r="AU456" s="226" t="s">
        <v>81</v>
      </c>
      <c r="AV456" s="12" t="s">
        <v>24</v>
      </c>
      <c r="AW456" s="12" t="s">
        <v>37</v>
      </c>
      <c r="AX456" s="12" t="s">
        <v>74</v>
      </c>
      <c r="AY456" s="226" t="s">
        <v>154</v>
      </c>
    </row>
    <row r="457" spans="2:65" s="13" customFormat="1" ht="12">
      <c r="B457" s="227"/>
      <c r="C457" s="228"/>
      <c r="D457" s="213" t="s">
        <v>165</v>
      </c>
      <c r="E457" s="239" t="s">
        <v>22</v>
      </c>
      <c r="F457" s="240" t="s">
        <v>24</v>
      </c>
      <c r="G457" s="228"/>
      <c r="H457" s="241">
        <v>1</v>
      </c>
      <c r="I457" s="233"/>
      <c r="J457" s="228"/>
      <c r="K457" s="228"/>
      <c r="L457" s="234"/>
      <c r="M457" s="235"/>
      <c r="N457" s="236"/>
      <c r="O457" s="236"/>
      <c r="P457" s="236"/>
      <c r="Q457" s="236"/>
      <c r="R457" s="236"/>
      <c r="S457" s="236"/>
      <c r="T457" s="237"/>
      <c r="AT457" s="238" t="s">
        <v>165</v>
      </c>
      <c r="AU457" s="238" t="s">
        <v>81</v>
      </c>
      <c r="AV457" s="13" t="s">
        <v>81</v>
      </c>
      <c r="AW457" s="13" t="s">
        <v>37</v>
      </c>
      <c r="AX457" s="13" t="s">
        <v>74</v>
      </c>
      <c r="AY457" s="238" t="s">
        <v>154</v>
      </c>
    </row>
    <row r="458" spans="2:65" s="14" customFormat="1" ht="12">
      <c r="B458" s="242"/>
      <c r="C458" s="243"/>
      <c r="D458" s="229" t="s">
        <v>165</v>
      </c>
      <c r="E458" s="244" t="s">
        <v>22</v>
      </c>
      <c r="F458" s="245" t="s">
        <v>178</v>
      </c>
      <c r="G458" s="243"/>
      <c r="H458" s="246">
        <v>4</v>
      </c>
      <c r="I458" s="247"/>
      <c r="J458" s="243"/>
      <c r="K458" s="243"/>
      <c r="L458" s="248"/>
      <c r="M458" s="249"/>
      <c r="N458" s="250"/>
      <c r="O458" s="250"/>
      <c r="P458" s="250"/>
      <c r="Q458" s="250"/>
      <c r="R458" s="250"/>
      <c r="S458" s="250"/>
      <c r="T458" s="251"/>
      <c r="AT458" s="252" t="s">
        <v>165</v>
      </c>
      <c r="AU458" s="252" t="s">
        <v>81</v>
      </c>
      <c r="AV458" s="14" t="s">
        <v>161</v>
      </c>
      <c r="AW458" s="14" t="s">
        <v>37</v>
      </c>
      <c r="AX458" s="14" t="s">
        <v>24</v>
      </c>
      <c r="AY458" s="252" t="s">
        <v>154</v>
      </c>
    </row>
    <row r="459" spans="2:65" s="1" customFormat="1" ht="22.5" customHeight="1">
      <c r="B459" s="42"/>
      <c r="C459" s="267" t="s">
        <v>531</v>
      </c>
      <c r="D459" s="267" t="s">
        <v>367</v>
      </c>
      <c r="E459" s="268" t="s">
        <v>532</v>
      </c>
      <c r="F459" s="269" t="s">
        <v>533</v>
      </c>
      <c r="G459" s="270" t="s">
        <v>268</v>
      </c>
      <c r="H459" s="271">
        <v>1</v>
      </c>
      <c r="I459" s="272"/>
      <c r="J459" s="273">
        <f>ROUND(I459*H459,2)</f>
        <v>0</v>
      </c>
      <c r="K459" s="269" t="s">
        <v>22</v>
      </c>
      <c r="L459" s="274"/>
      <c r="M459" s="275" t="s">
        <v>22</v>
      </c>
      <c r="N459" s="276" t="s">
        <v>45</v>
      </c>
      <c r="O459" s="43"/>
      <c r="P459" s="210">
        <f>O459*H459</f>
        <v>0</v>
      </c>
      <c r="Q459" s="210">
        <v>1.1599999999999999E-2</v>
      </c>
      <c r="R459" s="210">
        <f>Q459*H459</f>
        <v>1.1599999999999999E-2</v>
      </c>
      <c r="S459" s="210">
        <v>0</v>
      </c>
      <c r="T459" s="211">
        <f>S459*H459</f>
        <v>0</v>
      </c>
      <c r="AR459" s="25" t="s">
        <v>218</v>
      </c>
      <c r="AT459" s="25" t="s">
        <v>367</v>
      </c>
      <c r="AU459" s="25" t="s">
        <v>81</v>
      </c>
      <c r="AY459" s="25" t="s">
        <v>154</v>
      </c>
      <c r="BE459" s="212">
        <f>IF(N459="základní",J459,0)</f>
        <v>0</v>
      </c>
      <c r="BF459" s="212">
        <f>IF(N459="snížená",J459,0)</f>
        <v>0</v>
      </c>
      <c r="BG459" s="212">
        <f>IF(N459="zákl. přenesená",J459,0)</f>
        <v>0</v>
      </c>
      <c r="BH459" s="212">
        <f>IF(N459="sníž. přenesená",J459,0)</f>
        <v>0</v>
      </c>
      <c r="BI459" s="212">
        <f>IF(N459="nulová",J459,0)</f>
        <v>0</v>
      </c>
      <c r="BJ459" s="25" t="s">
        <v>24</v>
      </c>
      <c r="BK459" s="212">
        <f>ROUND(I459*H459,2)</f>
        <v>0</v>
      </c>
      <c r="BL459" s="25" t="s">
        <v>161</v>
      </c>
      <c r="BM459" s="25" t="s">
        <v>534</v>
      </c>
    </row>
    <row r="460" spans="2:65" s="12" customFormat="1" ht="12">
      <c r="B460" s="216"/>
      <c r="C460" s="217"/>
      <c r="D460" s="213" t="s">
        <v>165</v>
      </c>
      <c r="E460" s="218" t="s">
        <v>22</v>
      </c>
      <c r="F460" s="219" t="s">
        <v>535</v>
      </c>
      <c r="G460" s="217"/>
      <c r="H460" s="220" t="s">
        <v>22</v>
      </c>
      <c r="I460" s="221"/>
      <c r="J460" s="217"/>
      <c r="K460" s="217"/>
      <c r="L460" s="222"/>
      <c r="M460" s="223"/>
      <c r="N460" s="224"/>
      <c r="O460" s="224"/>
      <c r="P460" s="224"/>
      <c r="Q460" s="224"/>
      <c r="R460" s="224"/>
      <c r="S460" s="224"/>
      <c r="T460" s="225"/>
      <c r="AT460" s="226" t="s">
        <v>165</v>
      </c>
      <c r="AU460" s="226" t="s">
        <v>81</v>
      </c>
      <c r="AV460" s="12" t="s">
        <v>24</v>
      </c>
      <c r="AW460" s="12" t="s">
        <v>37</v>
      </c>
      <c r="AX460" s="12" t="s">
        <v>74</v>
      </c>
      <c r="AY460" s="226" t="s">
        <v>154</v>
      </c>
    </row>
    <row r="461" spans="2:65" s="12" customFormat="1" ht="12">
      <c r="B461" s="216"/>
      <c r="C461" s="217"/>
      <c r="D461" s="213" t="s">
        <v>165</v>
      </c>
      <c r="E461" s="218" t="s">
        <v>22</v>
      </c>
      <c r="F461" s="219" t="s">
        <v>536</v>
      </c>
      <c r="G461" s="217"/>
      <c r="H461" s="220" t="s">
        <v>22</v>
      </c>
      <c r="I461" s="221"/>
      <c r="J461" s="217"/>
      <c r="K461" s="217"/>
      <c r="L461" s="222"/>
      <c r="M461" s="223"/>
      <c r="N461" s="224"/>
      <c r="O461" s="224"/>
      <c r="P461" s="224"/>
      <c r="Q461" s="224"/>
      <c r="R461" s="224"/>
      <c r="S461" s="224"/>
      <c r="T461" s="225"/>
      <c r="AT461" s="226" t="s">
        <v>165</v>
      </c>
      <c r="AU461" s="226" t="s">
        <v>81</v>
      </c>
      <c r="AV461" s="12" t="s">
        <v>24</v>
      </c>
      <c r="AW461" s="12" t="s">
        <v>37</v>
      </c>
      <c r="AX461" s="12" t="s">
        <v>74</v>
      </c>
      <c r="AY461" s="226" t="s">
        <v>154</v>
      </c>
    </row>
    <row r="462" spans="2:65" s="12" customFormat="1" ht="12">
      <c r="B462" s="216"/>
      <c r="C462" s="217"/>
      <c r="D462" s="213" t="s">
        <v>165</v>
      </c>
      <c r="E462" s="218" t="s">
        <v>22</v>
      </c>
      <c r="F462" s="219" t="s">
        <v>529</v>
      </c>
      <c r="G462" s="217"/>
      <c r="H462" s="220" t="s">
        <v>22</v>
      </c>
      <c r="I462" s="221"/>
      <c r="J462" s="217"/>
      <c r="K462" s="217"/>
      <c r="L462" s="222"/>
      <c r="M462" s="223"/>
      <c r="N462" s="224"/>
      <c r="O462" s="224"/>
      <c r="P462" s="224"/>
      <c r="Q462" s="224"/>
      <c r="R462" s="224"/>
      <c r="S462" s="224"/>
      <c r="T462" s="225"/>
      <c r="AT462" s="226" t="s">
        <v>165</v>
      </c>
      <c r="AU462" s="226" t="s">
        <v>81</v>
      </c>
      <c r="AV462" s="12" t="s">
        <v>24</v>
      </c>
      <c r="AW462" s="12" t="s">
        <v>37</v>
      </c>
      <c r="AX462" s="12" t="s">
        <v>74</v>
      </c>
      <c r="AY462" s="226" t="s">
        <v>154</v>
      </c>
    </row>
    <row r="463" spans="2:65" s="13" customFormat="1" ht="12">
      <c r="B463" s="227"/>
      <c r="C463" s="228"/>
      <c r="D463" s="229" t="s">
        <v>165</v>
      </c>
      <c r="E463" s="230" t="s">
        <v>22</v>
      </c>
      <c r="F463" s="231" t="s">
        <v>24</v>
      </c>
      <c r="G463" s="228"/>
      <c r="H463" s="232">
        <v>1</v>
      </c>
      <c r="I463" s="233"/>
      <c r="J463" s="228"/>
      <c r="K463" s="228"/>
      <c r="L463" s="234"/>
      <c r="M463" s="235"/>
      <c r="N463" s="236"/>
      <c r="O463" s="236"/>
      <c r="P463" s="236"/>
      <c r="Q463" s="236"/>
      <c r="R463" s="236"/>
      <c r="S463" s="236"/>
      <c r="T463" s="237"/>
      <c r="AT463" s="238" t="s">
        <v>165</v>
      </c>
      <c r="AU463" s="238" t="s">
        <v>81</v>
      </c>
      <c r="AV463" s="13" t="s">
        <v>81</v>
      </c>
      <c r="AW463" s="13" t="s">
        <v>37</v>
      </c>
      <c r="AX463" s="13" t="s">
        <v>24</v>
      </c>
      <c r="AY463" s="238" t="s">
        <v>154</v>
      </c>
    </row>
    <row r="464" spans="2:65" s="1" customFormat="1" ht="22.5" customHeight="1">
      <c r="B464" s="42"/>
      <c r="C464" s="267" t="s">
        <v>537</v>
      </c>
      <c r="D464" s="267" t="s">
        <v>367</v>
      </c>
      <c r="E464" s="268" t="s">
        <v>538</v>
      </c>
      <c r="F464" s="269" t="s">
        <v>539</v>
      </c>
      <c r="G464" s="270" t="s">
        <v>268</v>
      </c>
      <c r="H464" s="271">
        <v>1</v>
      </c>
      <c r="I464" s="272"/>
      <c r="J464" s="273">
        <f>ROUND(I464*H464,2)</f>
        <v>0</v>
      </c>
      <c r="K464" s="269" t="s">
        <v>22</v>
      </c>
      <c r="L464" s="274"/>
      <c r="M464" s="275" t="s">
        <v>22</v>
      </c>
      <c r="N464" s="276" t="s">
        <v>45</v>
      </c>
      <c r="O464" s="43"/>
      <c r="P464" s="210">
        <f>O464*H464</f>
        <v>0</v>
      </c>
      <c r="Q464" s="210">
        <v>1.1599999999999999E-2</v>
      </c>
      <c r="R464" s="210">
        <f>Q464*H464</f>
        <v>1.1599999999999999E-2</v>
      </c>
      <c r="S464" s="210">
        <v>0</v>
      </c>
      <c r="T464" s="211">
        <f>S464*H464</f>
        <v>0</v>
      </c>
      <c r="AR464" s="25" t="s">
        <v>218</v>
      </c>
      <c r="AT464" s="25" t="s">
        <v>367</v>
      </c>
      <c r="AU464" s="25" t="s">
        <v>81</v>
      </c>
      <c r="AY464" s="25" t="s">
        <v>154</v>
      </c>
      <c r="BE464" s="212">
        <f>IF(N464="základní",J464,0)</f>
        <v>0</v>
      </c>
      <c r="BF464" s="212">
        <f>IF(N464="snížená",J464,0)</f>
        <v>0</v>
      </c>
      <c r="BG464" s="212">
        <f>IF(N464="zákl. přenesená",J464,0)</f>
        <v>0</v>
      </c>
      <c r="BH464" s="212">
        <f>IF(N464="sníž. přenesená",J464,0)</f>
        <v>0</v>
      </c>
      <c r="BI464" s="212">
        <f>IF(N464="nulová",J464,0)</f>
        <v>0</v>
      </c>
      <c r="BJ464" s="25" t="s">
        <v>24</v>
      </c>
      <c r="BK464" s="212">
        <f>ROUND(I464*H464,2)</f>
        <v>0</v>
      </c>
      <c r="BL464" s="25" t="s">
        <v>161</v>
      </c>
      <c r="BM464" s="25" t="s">
        <v>540</v>
      </c>
    </row>
    <row r="465" spans="2:65" s="12" customFormat="1" ht="12">
      <c r="B465" s="216"/>
      <c r="C465" s="217"/>
      <c r="D465" s="213" t="s">
        <v>165</v>
      </c>
      <c r="E465" s="218" t="s">
        <v>22</v>
      </c>
      <c r="F465" s="219" t="s">
        <v>535</v>
      </c>
      <c r="G465" s="217"/>
      <c r="H465" s="220" t="s">
        <v>22</v>
      </c>
      <c r="I465" s="221"/>
      <c r="J465" s="217"/>
      <c r="K465" s="217"/>
      <c r="L465" s="222"/>
      <c r="M465" s="223"/>
      <c r="N465" s="224"/>
      <c r="O465" s="224"/>
      <c r="P465" s="224"/>
      <c r="Q465" s="224"/>
      <c r="R465" s="224"/>
      <c r="S465" s="224"/>
      <c r="T465" s="225"/>
      <c r="AT465" s="226" t="s">
        <v>165</v>
      </c>
      <c r="AU465" s="226" t="s">
        <v>81</v>
      </c>
      <c r="AV465" s="12" t="s">
        <v>24</v>
      </c>
      <c r="AW465" s="12" t="s">
        <v>37</v>
      </c>
      <c r="AX465" s="12" t="s">
        <v>74</v>
      </c>
      <c r="AY465" s="226" t="s">
        <v>154</v>
      </c>
    </row>
    <row r="466" spans="2:65" s="12" customFormat="1" ht="12">
      <c r="B466" s="216"/>
      <c r="C466" s="217"/>
      <c r="D466" s="213" t="s">
        <v>165</v>
      </c>
      <c r="E466" s="218" t="s">
        <v>22</v>
      </c>
      <c r="F466" s="219" t="s">
        <v>536</v>
      </c>
      <c r="G466" s="217"/>
      <c r="H466" s="220" t="s">
        <v>22</v>
      </c>
      <c r="I466" s="221"/>
      <c r="J466" s="217"/>
      <c r="K466" s="217"/>
      <c r="L466" s="222"/>
      <c r="M466" s="223"/>
      <c r="N466" s="224"/>
      <c r="O466" s="224"/>
      <c r="P466" s="224"/>
      <c r="Q466" s="224"/>
      <c r="R466" s="224"/>
      <c r="S466" s="224"/>
      <c r="T466" s="225"/>
      <c r="AT466" s="226" t="s">
        <v>165</v>
      </c>
      <c r="AU466" s="226" t="s">
        <v>81</v>
      </c>
      <c r="AV466" s="12" t="s">
        <v>24</v>
      </c>
      <c r="AW466" s="12" t="s">
        <v>37</v>
      </c>
      <c r="AX466" s="12" t="s">
        <v>74</v>
      </c>
      <c r="AY466" s="226" t="s">
        <v>154</v>
      </c>
    </row>
    <row r="467" spans="2:65" s="12" customFormat="1" ht="12">
      <c r="B467" s="216"/>
      <c r="C467" s="217"/>
      <c r="D467" s="213" t="s">
        <v>165</v>
      </c>
      <c r="E467" s="218" t="s">
        <v>22</v>
      </c>
      <c r="F467" s="219" t="s">
        <v>528</v>
      </c>
      <c r="G467" s="217"/>
      <c r="H467" s="220" t="s">
        <v>22</v>
      </c>
      <c r="I467" s="221"/>
      <c r="J467" s="217"/>
      <c r="K467" s="217"/>
      <c r="L467" s="222"/>
      <c r="M467" s="223"/>
      <c r="N467" s="224"/>
      <c r="O467" s="224"/>
      <c r="P467" s="224"/>
      <c r="Q467" s="224"/>
      <c r="R467" s="224"/>
      <c r="S467" s="224"/>
      <c r="T467" s="225"/>
      <c r="AT467" s="226" t="s">
        <v>165</v>
      </c>
      <c r="AU467" s="226" t="s">
        <v>81</v>
      </c>
      <c r="AV467" s="12" t="s">
        <v>24</v>
      </c>
      <c r="AW467" s="12" t="s">
        <v>37</v>
      </c>
      <c r="AX467" s="12" t="s">
        <v>74</v>
      </c>
      <c r="AY467" s="226" t="s">
        <v>154</v>
      </c>
    </row>
    <row r="468" spans="2:65" s="13" customFormat="1" ht="12">
      <c r="B468" s="227"/>
      <c r="C468" s="228"/>
      <c r="D468" s="229" t="s">
        <v>165</v>
      </c>
      <c r="E468" s="230" t="s">
        <v>22</v>
      </c>
      <c r="F468" s="231" t="s">
        <v>24</v>
      </c>
      <c r="G468" s="228"/>
      <c r="H468" s="232">
        <v>1</v>
      </c>
      <c r="I468" s="233"/>
      <c r="J468" s="228"/>
      <c r="K468" s="228"/>
      <c r="L468" s="234"/>
      <c r="M468" s="235"/>
      <c r="N468" s="236"/>
      <c r="O468" s="236"/>
      <c r="P468" s="236"/>
      <c r="Q468" s="236"/>
      <c r="R468" s="236"/>
      <c r="S468" s="236"/>
      <c r="T468" s="237"/>
      <c r="AT468" s="238" t="s">
        <v>165</v>
      </c>
      <c r="AU468" s="238" t="s">
        <v>81</v>
      </c>
      <c r="AV468" s="13" t="s">
        <v>81</v>
      </c>
      <c r="AW468" s="13" t="s">
        <v>37</v>
      </c>
      <c r="AX468" s="13" t="s">
        <v>24</v>
      </c>
      <c r="AY468" s="238" t="s">
        <v>154</v>
      </c>
    </row>
    <row r="469" spans="2:65" s="1" customFormat="1" ht="22.5" customHeight="1">
      <c r="B469" s="42"/>
      <c r="C469" s="267" t="s">
        <v>541</v>
      </c>
      <c r="D469" s="267" t="s">
        <v>367</v>
      </c>
      <c r="E469" s="268" t="s">
        <v>542</v>
      </c>
      <c r="F469" s="269" t="s">
        <v>543</v>
      </c>
      <c r="G469" s="270" t="s">
        <v>268</v>
      </c>
      <c r="H469" s="271">
        <v>1</v>
      </c>
      <c r="I469" s="272"/>
      <c r="J469" s="273">
        <f>ROUND(I469*H469,2)</f>
        <v>0</v>
      </c>
      <c r="K469" s="269" t="s">
        <v>22</v>
      </c>
      <c r="L469" s="274"/>
      <c r="M469" s="275" t="s">
        <v>22</v>
      </c>
      <c r="N469" s="276" t="s">
        <v>45</v>
      </c>
      <c r="O469" s="43"/>
      <c r="P469" s="210">
        <f>O469*H469</f>
        <v>0</v>
      </c>
      <c r="Q469" s="210">
        <v>1.1599999999999999E-2</v>
      </c>
      <c r="R469" s="210">
        <f>Q469*H469</f>
        <v>1.1599999999999999E-2</v>
      </c>
      <c r="S469" s="210">
        <v>0</v>
      </c>
      <c r="T469" s="211">
        <f>S469*H469</f>
        <v>0</v>
      </c>
      <c r="AR469" s="25" t="s">
        <v>218</v>
      </c>
      <c r="AT469" s="25" t="s">
        <v>367</v>
      </c>
      <c r="AU469" s="25" t="s">
        <v>81</v>
      </c>
      <c r="AY469" s="25" t="s">
        <v>154</v>
      </c>
      <c r="BE469" s="212">
        <f>IF(N469="základní",J469,0)</f>
        <v>0</v>
      </c>
      <c r="BF469" s="212">
        <f>IF(N469="snížená",J469,0)</f>
        <v>0</v>
      </c>
      <c r="BG469" s="212">
        <f>IF(N469="zákl. přenesená",J469,0)</f>
        <v>0</v>
      </c>
      <c r="BH469" s="212">
        <f>IF(N469="sníž. přenesená",J469,0)</f>
        <v>0</v>
      </c>
      <c r="BI469" s="212">
        <f>IF(N469="nulová",J469,0)</f>
        <v>0</v>
      </c>
      <c r="BJ469" s="25" t="s">
        <v>24</v>
      </c>
      <c r="BK469" s="212">
        <f>ROUND(I469*H469,2)</f>
        <v>0</v>
      </c>
      <c r="BL469" s="25" t="s">
        <v>161</v>
      </c>
      <c r="BM469" s="25" t="s">
        <v>544</v>
      </c>
    </row>
    <row r="470" spans="2:65" s="12" customFormat="1" ht="12">
      <c r="B470" s="216"/>
      <c r="C470" s="217"/>
      <c r="D470" s="213" t="s">
        <v>165</v>
      </c>
      <c r="E470" s="218" t="s">
        <v>22</v>
      </c>
      <c r="F470" s="219" t="s">
        <v>535</v>
      </c>
      <c r="G470" s="217"/>
      <c r="H470" s="220" t="s">
        <v>22</v>
      </c>
      <c r="I470" s="221"/>
      <c r="J470" s="217"/>
      <c r="K470" s="217"/>
      <c r="L470" s="222"/>
      <c r="M470" s="223"/>
      <c r="N470" s="224"/>
      <c r="O470" s="224"/>
      <c r="P470" s="224"/>
      <c r="Q470" s="224"/>
      <c r="R470" s="224"/>
      <c r="S470" s="224"/>
      <c r="T470" s="225"/>
      <c r="AT470" s="226" t="s">
        <v>165</v>
      </c>
      <c r="AU470" s="226" t="s">
        <v>81</v>
      </c>
      <c r="AV470" s="12" t="s">
        <v>24</v>
      </c>
      <c r="AW470" s="12" t="s">
        <v>37</v>
      </c>
      <c r="AX470" s="12" t="s">
        <v>74</v>
      </c>
      <c r="AY470" s="226" t="s">
        <v>154</v>
      </c>
    </row>
    <row r="471" spans="2:65" s="12" customFormat="1" ht="12">
      <c r="B471" s="216"/>
      <c r="C471" s="217"/>
      <c r="D471" s="213" t="s">
        <v>165</v>
      </c>
      <c r="E471" s="218" t="s">
        <v>22</v>
      </c>
      <c r="F471" s="219" t="s">
        <v>536</v>
      </c>
      <c r="G471" s="217"/>
      <c r="H471" s="220" t="s">
        <v>22</v>
      </c>
      <c r="I471" s="221"/>
      <c r="J471" s="217"/>
      <c r="K471" s="217"/>
      <c r="L471" s="222"/>
      <c r="M471" s="223"/>
      <c r="N471" s="224"/>
      <c r="O471" s="224"/>
      <c r="P471" s="224"/>
      <c r="Q471" s="224"/>
      <c r="R471" s="224"/>
      <c r="S471" s="224"/>
      <c r="T471" s="225"/>
      <c r="AT471" s="226" t="s">
        <v>165</v>
      </c>
      <c r="AU471" s="226" t="s">
        <v>81</v>
      </c>
      <c r="AV471" s="12" t="s">
        <v>24</v>
      </c>
      <c r="AW471" s="12" t="s">
        <v>37</v>
      </c>
      <c r="AX471" s="12" t="s">
        <v>74</v>
      </c>
      <c r="AY471" s="226" t="s">
        <v>154</v>
      </c>
    </row>
    <row r="472" spans="2:65" s="12" customFormat="1" ht="12">
      <c r="B472" s="216"/>
      <c r="C472" s="217"/>
      <c r="D472" s="213" t="s">
        <v>165</v>
      </c>
      <c r="E472" s="218" t="s">
        <v>22</v>
      </c>
      <c r="F472" s="219" t="s">
        <v>527</v>
      </c>
      <c r="G472" s="217"/>
      <c r="H472" s="220" t="s">
        <v>22</v>
      </c>
      <c r="I472" s="221"/>
      <c r="J472" s="217"/>
      <c r="K472" s="217"/>
      <c r="L472" s="222"/>
      <c r="M472" s="223"/>
      <c r="N472" s="224"/>
      <c r="O472" s="224"/>
      <c r="P472" s="224"/>
      <c r="Q472" s="224"/>
      <c r="R472" s="224"/>
      <c r="S472" s="224"/>
      <c r="T472" s="225"/>
      <c r="AT472" s="226" t="s">
        <v>165</v>
      </c>
      <c r="AU472" s="226" t="s">
        <v>81</v>
      </c>
      <c r="AV472" s="12" t="s">
        <v>24</v>
      </c>
      <c r="AW472" s="12" t="s">
        <v>37</v>
      </c>
      <c r="AX472" s="12" t="s">
        <v>74</v>
      </c>
      <c r="AY472" s="226" t="s">
        <v>154</v>
      </c>
    </row>
    <row r="473" spans="2:65" s="13" customFormat="1" ht="12">
      <c r="B473" s="227"/>
      <c r="C473" s="228"/>
      <c r="D473" s="229" t="s">
        <v>165</v>
      </c>
      <c r="E473" s="230" t="s">
        <v>22</v>
      </c>
      <c r="F473" s="231" t="s">
        <v>24</v>
      </c>
      <c r="G473" s="228"/>
      <c r="H473" s="232">
        <v>1</v>
      </c>
      <c r="I473" s="233"/>
      <c r="J473" s="228"/>
      <c r="K473" s="228"/>
      <c r="L473" s="234"/>
      <c r="M473" s="235"/>
      <c r="N473" s="236"/>
      <c r="O473" s="236"/>
      <c r="P473" s="236"/>
      <c r="Q473" s="236"/>
      <c r="R473" s="236"/>
      <c r="S473" s="236"/>
      <c r="T473" s="237"/>
      <c r="AT473" s="238" t="s">
        <v>165</v>
      </c>
      <c r="AU473" s="238" t="s">
        <v>81</v>
      </c>
      <c r="AV473" s="13" t="s">
        <v>81</v>
      </c>
      <c r="AW473" s="13" t="s">
        <v>37</v>
      </c>
      <c r="AX473" s="13" t="s">
        <v>24</v>
      </c>
      <c r="AY473" s="238" t="s">
        <v>154</v>
      </c>
    </row>
    <row r="474" spans="2:65" s="1" customFormat="1" ht="22.5" customHeight="1">
      <c r="B474" s="42"/>
      <c r="C474" s="267" t="s">
        <v>545</v>
      </c>
      <c r="D474" s="267" t="s">
        <v>367</v>
      </c>
      <c r="E474" s="268" t="s">
        <v>546</v>
      </c>
      <c r="F474" s="269" t="s">
        <v>547</v>
      </c>
      <c r="G474" s="270" t="s">
        <v>268</v>
      </c>
      <c r="H474" s="271">
        <v>1</v>
      </c>
      <c r="I474" s="272"/>
      <c r="J474" s="273">
        <f>ROUND(I474*H474,2)</f>
        <v>0</v>
      </c>
      <c r="K474" s="269" t="s">
        <v>22</v>
      </c>
      <c r="L474" s="274"/>
      <c r="M474" s="275" t="s">
        <v>22</v>
      </c>
      <c r="N474" s="276" t="s">
        <v>45</v>
      </c>
      <c r="O474" s="43"/>
      <c r="P474" s="210">
        <f>O474*H474</f>
        <v>0</v>
      </c>
      <c r="Q474" s="210">
        <v>1.1599999999999999E-2</v>
      </c>
      <c r="R474" s="210">
        <f>Q474*H474</f>
        <v>1.1599999999999999E-2</v>
      </c>
      <c r="S474" s="210">
        <v>0</v>
      </c>
      <c r="T474" s="211">
        <f>S474*H474</f>
        <v>0</v>
      </c>
      <c r="AR474" s="25" t="s">
        <v>218</v>
      </c>
      <c r="AT474" s="25" t="s">
        <v>367</v>
      </c>
      <c r="AU474" s="25" t="s">
        <v>81</v>
      </c>
      <c r="AY474" s="25" t="s">
        <v>154</v>
      </c>
      <c r="BE474" s="212">
        <f>IF(N474="základní",J474,0)</f>
        <v>0</v>
      </c>
      <c r="BF474" s="212">
        <f>IF(N474="snížená",J474,0)</f>
        <v>0</v>
      </c>
      <c r="BG474" s="212">
        <f>IF(N474="zákl. přenesená",J474,0)</f>
        <v>0</v>
      </c>
      <c r="BH474" s="212">
        <f>IF(N474="sníž. přenesená",J474,0)</f>
        <v>0</v>
      </c>
      <c r="BI474" s="212">
        <f>IF(N474="nulová",J474,0)</f>
        <v>0</v>
      </c>
      <c r="BJ474" s="25" t="s">
        <v>24</v>
      </c>
      <c r="BK474" s="212">
        <f>ROUND(I474*H474,2)</f>
        <v>0</v>
      </c>
      <c r="BL474" s="25" t="s">
        <v>161</v>
      </c>
      <c r="BM474" s="25" t="s">
        <v>548</v>
      </c>
    </row>
    <row r="475" spans="2:65" s="12" customFormat="1" ht="12">
      <c r="B475" s="216"/>
      <c r="C475" s="217"/>
      <c r="D475" s="213" t="s">
        <v>165</v>
      </c>
      <c r="E475" s="218" t="s">
        <v>22</v>
      </c>
      <c r="F475" s="219" t="s">
        <v>535</v>
      </c>
      <c r="G475" s="217"/>
      <c r="H475" s="220" t="s">
        <v>22</v>
      </c>
      <c r="I475" s="221"/>
      <c r="J475" s="217"/>
      <c r="K475" s="217"/>
      <c r="L475" s="222"/>
      <c r="M475" s="223"/>
      <c r="N475" s="224"/>
      <c r="O475" s="224"/>
      <c r="P475" s="224"/>
      <c r="Q475" s="224"/>
      <c r="R475" s="224"/>
      <c r="S475" s="224"/>
      <c r="T475" s="225"/>
      <c r="AT475" s="226" t="s">
        <v>165</v>
      </c>
      <c r="AU475" s="226" t="s">
        <v>81</v>
      </c>
      <c r="AV475" s="12" t="s">
        <v>24</v>
      </c>
      <c r="AW475" s="12" t="s">
        <v>37</v>
      </c>
      <c r="AX475" s="12" t="s">
        <v>74</v>
      </c>
      <c r="AY475" s="226" t="s">
        <v>154</v>
      </c>
    </row>
    <row r="476" spans="2:65" s="12" customFormat="1" ht="12">
      <c r="B476" s="216"/>
      <c r="C476" s="217"/>
      <c r="D476" s="213" t="s">
        <v>165</v>
      </c>
      <c r="E476" s="218" t="s">
        <v>22</v>
      </c>
      <c r="F476" s="219" t="s">
        <v>536</v>
      </c>
      <c r="G476" s="217"/>
      <c r="H476" s="220" t="s">
        <v>22</v>
      </c>
      <c r="I476" s="221"/>
      <c r="J476" s="217"/>
      <c r="K476" s="217"/>
      <c r="L476" s="222"/>
      <c r="M476" s="223"/>
      <c r="N476" s="224"/>
      <c r="O476" s="224"/>
      <c r="P476" s="224"/>
      <c r="Q476" s="224"/>
      <c r="R476" s="224"/>
      <c r="S476" s="224"/>
      <c r="T476" s="225"/>
      <c r="AT476" s="226" t="s">
        <v>165</v>
      </c>
      <c r="AU476" s="226" t="s">
        <v>81</v>
      </c>
      <c r="AV476" s="12" t="s">
        <v>24</v>
      </c>
      <c r="AW476" s="12" t="s">
        <v>37</v>
      </c>
      <c r="AX476" s="12" t="s">
        <v>74</v>
      </c>
      <c r="AY476" s="226" t="s">
        <v>154</v>
      </c>
    </row>
    <row r="477" spans="2:65" s="12" customFormat="1" ht="12">
      <c r="B477" s="216"/>
      <c r="C477" s="217"/>
      <c r="D477" s="213" t="s">
        <v>165</v>
      </c>
      <c r="E477" s="218" t="s">
        <v>22</v>
      </c>
      <c r="F477" s="219" t="s">
        <v>530</v>
      </c>
      <c r="G477" s="217"/>
      <c r="H477" s="220" t="s">
        <v>22</v>
      </c>
      <c r="I477" s="221"/>
      <c r="J477" s="217"/>
      <c r="K477" s="217"/>
      <c r="L477" s="222"/>
      <c r="M477" s="223"/>
      <c r="N477" s="224"/>
      <c r="O477" s="224"/>
      <c r="P477" s="224"/>
      <c r="Q477" s="224"/>
      <c r="R477" s="224"/>
      <c r="S477" s="224"/>
      <c r="T477" s="225"/>
      <c r="AT477" s="226" t="s">
        <v>165</v>
      </c>
      <c r="AU477" s="226" t="s">
        <v>81</v>
      </c>
      <c r="AV477" s="12" t="s">
        <v>24</v>
      </c>
      <c r="AW477" s="12" t="s">
        <v>37</v>
      </c>
      <c r="AX477" s="12" t="s">
        <v>74</v>
      </c>
      <c r="AY477" s="226" t="s">
        <v>154</v>
      </c>
    </row>
    <row r="478" spans="2:65" s="13" customFormat="1" ht="12">
      <c r="B478" s="227"/>
      <c r="C478" s="228"/>
      <c r="D478" s="213" t="s">
        <v>165</v>
      </c>
      <c r="E478" s="239" t="s">
        <v>22</v>
      </c>
      <c r="F478" s="240" t="s">
        <v>24</v>
      </c>
      <c r="G478" s="228"/>
      <c r="H478" s="241">
        <v>1</v>
      </c>
      <c r="I478" s="233"/>
      <c r="J478" s="228"/>
      <c r="K478" s="228"/>
      <c r="L478" s="234"/>
      <c r="M478" s="235"/>
      <c r="N478" s="236"/>
      <c r="O478" s="236"/>
      <c r="P478" s="236"/>
      <c r="Q478" s="236"/>
      <c r="R478" s="236"/>
      <c r="S478" s="236"/>
      <c r="T478" s="237"/>
      <c r="AT478" s="238" t="s">
        <v>165</v>
      </c>
      <c r="AU478" s="238" t="s">
        <v>81</v>
      </c>
      <c r="AV478" s="13" t="s">
        <v>81</v>
      </c>
      <c r="AW478" s="13" t="s">
        <v>37</v>
      </c>
      <c r="AX478" s="13" t="s">
        <v>24</v>
      </c>
      <c r="AY478" s="238" t="s">
        <v>154</v>
      </c>
    </row>
    <row r="479" spans="2:65" s="11" customFormat="1" ht="29.85" customHeight="1">
      <c r="B479" s="184"/>
      <c r="C479" s="185"/>
      <c r="D479" s="198" t="s">
        <v>73</v>
      </c>
      <c r="E479" s="199" t="s">
        <v>549</v>
      </c>
      <c r="F479" s="199" t="s">
        <v>550</v>
      </c>
      <c r="G479" s="185"/>
      <c r="H479" s="185"/>
      <c r="I479" s="188"/>
      <c r="J479" s="200">
        <f>BK479</f>
        <v>0</v>
      </c>
      <c r="K479" s="185"/>
      <c r="L479" s="190"/>
      <c r="M479" s="191"/>
      <c r="N479" s="192"/>
      <c r="O479" s="192"/>
      <c r="P479" s="193">
        <f>SUM(P480:P486)</f>
        <v>0</v>
      </c>
      <c r="Q479" s="192"/>
      <c r="R479" s="193">
        <f>SUM(R480:R486)</f>
        <v>4.4751094799999995</v>
      </c>
      <c r="S479" s="192"/>
      <c r="T479" s="194">
        <f>SUM(T480:T486)</f>
        <v>0</v>
      </c>
      <c r="AR479" s="195" t="s">
        <v>24</v>
      </c>
      <c r="AT479" s="196" t="s">
        <v>73</v>
      </c>
      <c r="AU479" s="196" t="s">
        <v>24</v>
      </c>
      <c r="AY479" s="195" t="s">
        <v>154</v>
      </c>
      <c r="BK479" s="197">
        <f>SUM(BK480:BK486)</f>
        <v>0</v>
      </c>
    </row>
    <row r="480" spans="2:65" s="1" customFormat="1" ht="44.25" customHeight="1">
      <c r="B480" s="42"/>
      <c r="C480" s="201" t="s">
        <v>551</v>
      </c>
      <c r="D480" s="201" t="s">
        <v>156</v>
      </c>
      <c r="E480" s="202" t="s">
        <v>552</v>
      </c>
      <c r="F480" s="203" t="s">
        <v>553</v>
      </c>
      <c r="G480" s="204" t="s">
        <v>554</v>
      </c>
      <c r="H480" s="205">
        <v>17.399999999999999</v>
      </c>
      <c r="I480" s="206"/>
      <c r="J480" s="207">
        <f>ROUND(I480*H480,2)</f>
        <v>0</v>
      </c>
      <c r="K480" s="203" t="s">
        <v>160</v>
      </c>
      <c r="L480" s="62"/>
      <c r="M480" s="208" t="s">
        <v>22</v>
      </c>
      <c r="N480" s="209" t="s">
        <v>45</v>
      </c>
      <c r="O480" s="43"/>
      <c r="P480" s="210">
        <f>O480*H480</f>
        <v>0</v>
      </c>
      <c r="Q480" s="210">
        <v>0.1295</v>
      </c>
      <c r="R480" s="210">
        <f>Q480*H480</f>
        <v>2.2532999999999999</v>
      </c>
      <c r="S480" s="210">
        <v>0</v>
      </c>
      <c r="T480" s="211">
        <f>S480*H480</f>
        <v>0</v>
      </c>
      <c r="AR480" s="25" t="s">
        <v>161</v>
      </c>
      <c r="AT480" s="25" t="s">
        <v>156</v>
      </c>
      <c r="AU480" s="25" t="s">
        <v>81</v>
      </c>
      <c r="AY480" s="25" t="s">
        <v>154</v>
      </c>
      <c r="BE480" s="212">
        <f>IF(N480="základní",J480,0)</f>
        <v>0</v>
      </c>
      <c r="BF480" s="212">
        <f>IF(N480="snížená",J480,0)</f>
        <v>0</v>
      </c>
      <c r="BG480" s="212">
        <f>IF(N480="zákl. přenesená",J480,0)</f>
        <v>0</v>
      </c>
      <c r="BH480" s="212">
        <f>IF(N480="sníž. přenesená",J480,0)</f>
        <v>0</v>
      </c>
      <c r="BI480" s="212">
        <f>IF(N480="nulová",J480,0)</f>
        <v>0</v>
      </c>
      <c r="BJ480" s="25" t="s">
        <v>24</v>
      </c>
      <c r="BK480" s="212">
        <f>ROUND(I480*H480,2)</f>
        <v>0</v>
      </c>
      <c r="BL480" s="25" t="s">
        <v>161</v>
      </c>
      <c r="BM480" s="25" t="s">
        <v>555</v>
      </c>
    </row>
    <row r="481" spans="2:65" s="1" customFormat="1" ht="96">
      <c r="B481" s="42"/>
      <c r="C481" s="64"/>
      <c r="D481" s="213" t="s">
        <v>163</v>
      </c>
      <c r="E481" s="64"/>
      <c r="F481" s="214" t="s">
        <v>556</v>
      </c>
      <c r="G481" s="64"/>
      <c r="H481" s="64"/>
      <c r="I481" s="169"/>
      <c r="J481" s="64"/>
      <c r="K481" s="64"/>
      <c r="L481" s="62"/>
      <c r="M481" s="215"/>
      <c r="N481" s="43"/>
      <c r="O481" s="43"/>
      <c r="P481" s="43"/>
      <c r="Q481" s="43"/>
      <c r="R481" s="43"/>
      <c r="S481" s="43"/>
      <c r="T481" s="79"/>
      <c r="AT481" s="25" t="s">
        <v>163</v>
      </c>
      <c r="AU481" s="25" t="s">
        <v>81</v>
      </c>
    </row>
    <row r="482" spans="2:65" s="12" customFormat="1" ht="12">
      <c r="B482" s="216"/>
      <c r="C482" s="217"/>
      <c r="D482" s="213" t="s">
        <v>165</v>
      </c>
      <c r="E482" s="218" t="s">
        <v>22</v>
      </c>
      <c r="F482" s="219" t="s">
        <v>271</v>
      </c>
      <c r="G482" s="217"/>
      <c r="H482" s="220" t="s">
        <v>22</v>
      </c>
      <c r="I482" s="221"/>
      <c r="J482" s="217"/>
      <c r="K482" s="217"/>
      <c r="L482" s="222"/>
      <c r="M482" s="223"/>
      <c r="N482" s="224"/>
      <c r="O482" s="224"/>
      <c r="P482" s="224"/>
      <c r="Q482" s="224"/>
      <c r="R482" s="224"/>
      <c r="S482" s="224"/>
      <c r="T482" s="225"/>
      <c r="AT482" s="226" t="s">
        <v>165</v>
      </c>
      <c r="AU482" s="226" t="s">
        <v>81</v>
      </c>
      <c r="AV482" s="12" t="s">
        <v>24</v>
      </c>
      <c r="AW482" s="12" t="s">
        <v>37</v>
      </c>
      <c r="AX482" s="12" t="s">
        <v>74</v>
      </c>
      <c r="AY482" s="226" t="s">
        <v>154</v>
      </c>
    </row>
    <row r="483" spans="2:65" s="13" customFormat="1" ht="12">
      <c r="B483" s="227"/>
      <c r="C483" s="228"/>
      <c r="D483" s="229" t="s">
        <v>165</v>
      </c>
      <c r="E483" s="230" t="s">
        <v>22</v>
      </c>
      <c r="F483" s="231" t="s">
        <v>557</v>
      </c>
      <c r="G483" s="228"/>
      <c r="H483" s="232">
        <v>17.399999999999999</v>
      </c>
      <c r="I483" s="233"/>
      <c r="J483" s="228"/>
      <c r="K483" s="228"/>
      <c r="L483" s="234"/>
      <c r="M483" s="235"/>
      <c r="N483" s="236"/>
      <c r="O483" s="236"/>
      <c r="P483" s="236"/>
      <c r="Q483" s="236"/>
      <c r="R483" s="236"/>
      <c r="S483" s="236"/>
      <c r="T483" s="237"/>
      <c r="AT483" s="238" t="s">
        <v>165</v>
      </c>
      <c r="AU483" s="238" t="s">
        <v>81</v>
      </c>
      <c r="AV483" s="13" t="s">
        <v>81</v>
      </c>
      <c r="AW483" s="13" t="s">
        <v>37</v>
      </c>
      <c r="AX483" s="13" t="s">
        <v>24</v>
      </c>
      <c r="AY483" s="238" t="s">
        <v>154</v>
      </c>
    </row>
    <row r="484" spans="2:65" s="1" customFormat="1" ht="22.5" customHeight="1">
      <c r="B484" s="42"/>
      <c r="C484" s="267" t="s">
        <v>558</v>
      </c>
      <c r="D484" s="267" t="s">
        <v>367</v>
      </c>
      <c r="E484" s="268" t="s">
        <v>559</v>
      </c>
      <c r="F484" s="269" t="s">
        <v>560</v>
      </c>
      <c r="G484" s="270" t="s">
        <v>268</v>
      </c>
      <c r="H484" s="271">
        <v>18</v>
      </c>
      <c r="I484" s="272"/>
      <c r="J484" s="273">
        <f>ROUND(I484*H484,2)</f>
        <v>0</v>
      </c>
      <c r="K484" s="269" t="s">
        <v>160</v>
      </c>
      <c r="L484" s="274"/>
      <c r="M484" s="275" t="s">
        <v>22</v>
      </c>
      <c r="N484" s="276" t="s">
        <v>45</v>
      </c>
      <c r="O484" s="43"/>
      <c r="P484" s="210">
        <f>O484*H484</f>
        <v>0</v>
      </c>
      <c r="Q484" s="210">
        <v>5.8000000000000003E-2</v>
      </c>
      <c r="R484" s="210">
        <f>Q484*H484</f>
        <v>1.044</v>
      </c>
      <c r="S484" s="210">
        <v>0</v>
      </c>
      <c r="T484" s="211">
        <f>S484*H484</f>
        <v>0</v>
      </c>
      <c r="AR484" s="25" t="s">
        <v>218</v>
      </c>
      <c r="AT484" s="25" t="s">
        <v>367</v>
      </c>
      <c r="AU484" s="25" t="s">
        <v>81</v>
      </c>
      <c r="AY484" s="25" t="s">
        <v>154</v>
      </c>
      <c r="BE484" s="212">
        <f>IF(N484="základní",J484,0)</f>
        <v>0</v>
      </c>
      <c r="BF484" s="212">
        <f>IF(N484="snížená",J484,0)</f>
        <v>0</v>
      </c>
      <c r="BG484" s="212">
        <f>IF(N484="zákl. přenesená",J484,0)</f>
        <v>0</v>
      </c>
      <c r="BH484" s="212">
        <f>IF(N484="sníž. přenesená",J484,0)</f>
        <v>0</v>
      </c>
      <c r="BI484" s="212">
        <f>IF(N484="nulová",J484,0)</f>
        <v>0</v>
      </c>
      <c r="BJ484" s="25" t="s">
        <v>24</v>
      </c>
      <c r="BK484" s="212">
        <f>ROUND(I484*H484,2)</f>
        <v>0</v>
      </c>
      <c r="BL484" s="25" t="s">
        <v>161</v>
      </c>
      <c r="BM484" s="25" t="s">
        <v>561</v>
      </c>
    </row>
    <row r="485" spans="2:65" s="1" customFormat="1" ht="31.5" customHeight="1">
      <c r="B485" s="42"/>
      <c r="C485" s="201" t="s">
        <v>562</v>
      </c>
      <c r="D485" s="201" t="s">
        <v>156</v>
      </c>
      <c r="E485" s="202" t="s">
        <v>563</v>
      </c>
      <c r="F485" s="203" t="s">
        <v>564</v>
      </c>
      <c r="G485" s="204" t="s">
        <v>159</v>
      </c>
      <c r="H485" s="205">
        <v>0.52200000000000002</v>
      </c>
      <c r="I485" s="206"/>
      <c r="J485" s="207">
        <f>ROUND(I485*H485,2)</f>
        <v>0</v>
      </c>
      <c r="K485" s="203" t="s">
        <v>160</v>
      </c>
      <c r="L485" s="62"/>
      <c r="M485" s="208" t="s">
        <v>22</v>
      </c>
      <c r="N485" s="209" t="s">
        <v>45</v>
      </c>
      <c r="O485" s="43"/>
      <c r="P485" s="210">
        <f>O485*H485</f>
        <v>0</v>
      </c>
      <c r="Q485" s="210">
        <v>2.2563399999999998</v>
      </c>
      <c r="R485" s="210">
        <f>Q485*H485</f>
        <v>1.1778094799999999</v>
      </c>
      <c r="S485" s="210">
        <v>0</v>
      </c>
      <c r="T485" s="211">
        <f>S485*H485</f>
        <v>0</v>
      </c>
      <c r="AR485" s="25" t="s">
        <v>161</v>
      </c>
      <c r="AT485" s="25" t="s">
        <v>156</v>
      </c>
      <c r="AU485" s="25" t="s">
        <v>81</v>
      </c>
      <c r="AY485" s="25" t="s">
        <v>154</v>
      </c>
      <c r="BE485" s="212">
        <f>IF(N485="základní",J485,0)</f>
        <v>0</v>
      </c>
      <c r="BF485" s="212">
        <f>IF(N485="snížená",J485,0)</f>
        <v>0</v>
      </c>
      <c r="BG485" s="212">
        <f>IF(N485="zákl. přenesená",J485,0)</f>
        <v>0</v>
      </c>
      <c r="BH485" s="212">
        <f>IF(N485="sníž. přenesená",J485,0)</f>
        <v>0</v>
      </c>
      <c r="BI485" s="212">
        <f>IF(N485="nulová",J485,0)</f>
        <v>0</v>
      </c>
      <c r="BJ485" s="25" t="s">
        <v>24</v>
      </c>
      <c r="BK485" s="212">
        <f>ROUND(I485*H485,2)</f>
        <v>0</v>
      </c>
      <c r="BL485" s="25" t="s">
        <v>161</v>
      </c>
      <c r="BM485" s="25" t="s">
        <v>565</v>
      </c>
    </row>
    <row r="486" spans="2:65" s="13" customFormat="1" ht="12">
      <c r="B486" s="227"/>
      <c r="C486" s="228"/>
      <c r="D486" s="213" t="s">
        <v>165</v>
      </c>
      <c r="E486" s="239" t="s">
        <v>22</v>
      </c>
      <c r="F486" s="240" t="s">
        <v>566</v>
      </c>
      <c r="G486" s="228"/>
      <c r="H486" s="241">
        <v>0.52200000000000002</v>
      </c>
      <c r="I486" s="233"/>
      <c r="J486" s="228"/>
      <c r="K486" s="228"/>
      <c r="L486" s="234"/>
      <c r="M486" s="235"/>
      <c r="N486" s="236"/>
      <c r="O486" s="236"/>
      <c r="P486" s="236"/>
      <c r="Q486" s="236"/>
      <c r="R486" s="236"/>
      <c r="S486" s="236"/>
      <c r="T486" s="237"/>
      <c r="AT486" s="238" t="s">
        <v>165</v>
      </c>
      <c r="AU486" s="238" t="s">
        <v>81</v>
      </c>
      <c r="AV486" s="13" t="s">
        <v>81</v>
      </c>
      <c r="AW486" s="13" t="s">
        <v>37</v>
      </c>
      <c r="AX486" s="13" t="s">
        <v>24</v>
      </c>
      <c r="AY486" s="238" t="s">
        <v>154</v>
      </c>
    </row>
    <row r="487" spans="2:65" s="11" customFormat="1" ht="29.85" customHeight="1">
      <c r="B487" s="184"/>
      <c r="C487" s="185"/>
      <c r="D487" s="198" t="s">
        <v>73</v>
      </c>
      <c r="E487" s="199" t="s">
        <v>567</v>
      </c>
      <c r="F487" s="199" t="s">
        <v>568</v>
      </c>
      <c r="G487" s="185"/>
      <c r="H487" s="185"/>
      <c r="I487" s="188"/>
      <c r="J487" s="200">
        <f>BK487</f>
        <v>0</v>
      </c>
      <c r="K487" s="185"/>
      <c r="L487" s="190"/>
      <c r="M487" s="191"/>
      <c r="N487" s="192"/>
      <c r="O487" s="192"/>
      <c r="P487" s="193">
        <f>SUM(P488:P492)</f>
        <v>0</v>
      </c>
      <c r="Q487" s="192"/>
      <c r="R487" s="193">
        <f>SUM(R488:R492)</f>
        <v>9.5160000000000002E-3</v>
      </c>
      <c r="S487" s="192"/>
      <c r="T487" s="194">
        <f>SUM(T488:T492)</f>
        <v>0</v>
      </c>
      <c r="AR487" s="195" t="s">
        <v>24</v>
      </c>
      <c r="AT487" s="196" t="s">
        <v>73</v>
      </c>
      <c r="AU487" s="196" t="s">
        <v>24</v>
      </c>
      <c r="AY487" s="195" t="s">
        <v>154</v>
      </c>
      <c r="BK487" s="197">
        <f>SUM(BK488:BK492)</f>
        <v>0</v>
      </c>
    </row>
    <row r="488" spans="2:65" s="1" customFormat="1" ht="31.5" customHeight="1">
      <c r="B488" s="42"/>
      <c r="C488" s="201" t="s">
        <v>569</v>
      </c>
      <c r="D488" s="201" t="s">
        <v>156</v>
      </c>
      <c r="E488" s="202" t="s">
        <v>570</v>
      </c>
      <c r="F488" s="203" t="s">
        <v>571</v>
      </c>
      <c r="G488" s="204" t="s">
        <v>241</v>
      </c>
      <c r="H488" s="205">
        <v>73.2</v>
      </c>
      <c r="I488" s="206"/>
      <c r="J488" s="207">
        <f>ROUND(I488*H488,2)</f>
        <v>0</v>
      </c>
      <c r="K488" s="203" t="s">
        <v>160</v>
      </c>
      <c r="L488" s="62"/>
      <c r="M488" s="208" t="s">
        <v>22</v>
      </c>
      <c r="N488" s="209" t="s">
        <v>45</v>
      </c>
      <c r="O488" s="43"/>
      <c r="P488" s="210">
        <f>O488*H488</f>
        <v>0</v>
      </c>
      <c r="Q488" s="210">
        <v>1.2999999999999999E-4</v>
      </c>
      <c r="R488" s="210">
        <f>Q488*H488</f>
        <v>9.5160000000000002E-3</v>
      </c>
      <c r="S488" s="210">
        <v>0</v>
      </c>
      <c r="T488" s="211">
        <f>S488*H488</f>
        <v>0</v>
      </c>
      <c r="AR488" s="25" t="s">
        <v>161</v>
      </c>
      <c r="AT488" s="25" t="s">
        <v>156</v>
      </c>
      <c r="AU488" s="25" t="s">
        <v>81</v>
      </c>
      <c r="AY488" s="25" t="s">
        <v>154</v>
      </c>
      <c r="BE488" s="212">
        <f>IF(N488="základní",J488,0)</f>
        <v>0</v>
      </c>
      <c r="BF488" s="212">
        <f>IF(N488="snížená",J488,0)</f>
        <v>0</v>
      </c>
      <c r="BG488" s="212">
        <f>IF(N488="zákl. přenesená",J488,0)</f>
        <v>0</v>
      </c>
      <c r="BH488" s="212">
        <f>IF(N488="sníž. přenesená",J488,0)</f>
        <v>0</v>
      </c>
      <c r="BI488" s="212">
        <f>IF(N488="nulová",J488,0)</f>
        <v>0</v>
      </c>
      <c r="BJ488" s="25" t="s">
        <v>24</v>
      </c>
      <c r="BK488" s="212">
        <f>ROUND(I488*H488,2)</f>
        <v>0</v>
      </c>
      <c r="BL488" s="25" t="s">
        <v>161</v>
      </c>
      <c r="BM488" s="25" t="s">
        <v>572</v>
      </c>
    </row>
    <row r="489" spans="2:65" s="1" customFormat="1" ht="60">
      <c r="B489" s="42"/>
      <c r="C489" s="64"/>
      <c r="D489" s="213" t="s">
        <v>163</v>
      </c>
      <c r="E489" s="64"/>
      <c r="F489" s="214" t="s">
        <v>573</v>
      </c>
      <c r="G489" s="64"/>
      <c r="H489" s="64"/>
      <c r="I489" s="169"/>
      <c r="J489" s="64"/>
      <c r="K489" s="64"/>
      <c r="L489" s="62"/>
      <c r="M489" s="215"/>
      <c r="N489" s="43"/>
      <c r="O489" s="43"/>
      <c r="P489" s="43"/>
      <c r="Q489" s="43"/>
      <c r="R489" s="43"/>
      <c r="S489" s="43"/>
      <c r="T489" s="79"/>
      <c r="AT489" s="25" t="s">
        <v>163</v>
      </c>
      <c r="AU489" s="25" t="s">
        <v>81</v>
      </c>
    </row>
    <row r="490" spans="2:65" s="12" customFormat="1" ht="12">
      <c r="B490" s="216"/>
      <c r="C490" s="217"/>
      <c r="D490" s="213" t="s">
        <v>165</v>
      </c>
      <c r="E490" s="218" t="s">
        <v>22</v>
      </c>
      <c r="F490" s="219" t="s">
        <v>273</v>
      </c>
      <c r="G490" s="217"/>
      <c r="H490" s="220" t="s">
        <v>22</v>
      </c>
      <c r="I490" s="221"/>
      <c r="J490" s="217"/>
      <c r="K490" s="217"/>
      <c r="L490" s="222"/>
      <c r="M490" s="223"/>
      <c r="N490" s="224"/>
      <c r="O490" s="224"/>
      <c r="P490" s="224"/>
      <c r="Q490" s="224"/>
      <c r="R490" s="224"/>
      <c r="S490" s="224"/>
      <c r="T490" s="225"/>
      <c r="AT490" s="226" t="s">
        <v>165</v>
      </c>
      <c r="AU490" s="226" t="s">
        <v>81</v>
      </c>
      <c r="AV490" s="12" t="s">
        <v>24</v>
      </c>
      <c r="AW490" s="12" t="s">
        <v>37</v>
      </c>
      <c r="AX490" s="12" t="s">
        <v>74</v>
      </c>
      <c r="AY490" s="226" t="s">
        <v>154</v>
      </c>
    </row>
    <row r="491" spans="2:65" s="12" customFormat="1" ht="12">
      <c r="B491" s="216"/>
      <c r="C491" s="217"/>
      <c r="D491" s="213" t="s">
        <v>165</v>
      </c>
      <c r="E491" s="218" t="s">
        <v>22</v>
      </c>
      <c r="F491" s="219" t="s">
        <v>574</v>
      </c>
      <c r="G491" s="217"/>
      <c r="H491" s="220" t="s">
        <v>22</v>
      </c>
      <c r="I491" s="221"/>
      <c r="J491" s="217"/>
      <c r="K491" s="217"/>
      <c r="L491" s="222"/>
      <c r="M491" s="223"/>
      <c r="N491" s="224"/>
      <c r="O491" s="224"/>
      <c r="P491" s="224"/>
      <c r="Q491" s="224"/>
      <c r="R491" s="224"/>
      <c r="S491" s="224"/>
      <c r="T491" s="225"/>
      <c r="AT491" s="226" t="s">
        <v>165</v>
      </c>
      <c r="AU491" s="226" t="s">
        <v>81</v>
      </c>
      <c r="AV491" s="12" t="s">
        <v>24</v>
      </c>
      <c r="AW491" s="12" t="s">
        <v>37</v>
      </c>
      <c r="AX491" s="12" t="s">
        <v>74</v>
      </c>
      <c r="AY491" s="226" t="s">
        <v>154</v>
      </c>
    </row>
    <row r="492" spans="2:65" s="13" customFormat="1" ht="12">
      <c r="B492" s="227"/>
      <c r="C492" s="228"/>
      <c r="D492" s="213" t="s">
        <v>165</v>
      </c>
      <c r="E492" s="239" t="s">
        <v>22</v>
      </c>
      <c r="F492" s="240" t="s">
        <v>575</v>
      </c>
      <c r="G492" s="228"/>
      <c r="H492" s="241">
        <v>73.2</v>
      </c>
      <c r="I492" s="233"/>
      <c r="J492" s="228"/>
      <c r="K492" s="228"/>
      <c r="L492" s="234"/>
      <c r="M492" s="235"/>
      <c r="N492" s="236"/>
      <c r="O492" s="236"/>
      <c r="P492" s="236"/>
      <c r="Q492" s="236"/>
      <c r="R492" s="236"/>
      <c r="S492" s="236"/>
      <c r="T492" s="237"/>
      <c r="AT492" s="238" t="s">
        <v>165</v>
      </c>
      <c r="AU492" s="238" t="s">
        <v>81</v>
      </c>
      <c r="AV492" s="13" t="s">
        <v>81</v>
      </c>
      <c r="AW492" s="13" t="s">
        <v>37</v>
      </c>
      <c r="AX492" s="13" t="s">
        <v>24</v>
      </c>
      <c r="AY492" s="238" t="s">
        <v>154</v>
      </c>
    </row>
    <row r="493" spans="2:65" s="11" customFormat="1" ht="29.85" customHeight="1">
      <c r="B493" s="184"/>
      <c r="C493" s="185"/>
      <c r="D493" s="198" t="s">
        <v>73</v>
      </c>
      <c r="E493" s="199" t="s">
        <v>576</v>
      </c>
      <c r="F493" s="199" t="s">
        <v>577</v>
      </c>
      <c r="G493" s="185"/>
      <c r="H493" s="185"/>
      <c r="I493" s="188"/>
      <c r="J493" s="200">
        <f>BK493</f>
        <v>0</v>
      </c>
      <c r="K493" s="185"/>
      <c r="L493" s="190"/>
      <c r="M493" s="191"/>
      <c r="N493" s="192"/>
      <c r="O493" s="192"/>
      <c r="P493" s="193">
        <f>SUM(P494:P514)</f>
        <v>0</v>
      </c>
      <c r="Q493" s="192"/>
      <c r="R493" s="193">
        <f>SUM(R494:R514)</f>
        <v>2.1708800000000004E-2</v>
      </c>
      <c r="S493" s="192"/>
      <c r="T493" s="194">
        <f>SUM(T494:T514)</f>
        <v>0</v>
      </c>
      <c r="AR493" s="195" t="s">
        <v>24</v>
      </c>
      <c r="AT493" s="196" t="s">
        <v>73</v>
      </c>
      <c r="AU493" s="196" t="s">
        <v>24</v>
      </c>
      <c r="AY493" s="195" t="s">
        <v>154</v>
      </c>
      <c r="BK493" s="197">
        <f>SUM(BK494:BK514)</f>
        <v>0</v>
      </c>
    </row>
    <row r="494" spans="2:65" s="1" customFormat="1" ht="57" customHeight="1">
      <c r="B494" s="42"/>
      <c r="C494" s="201" t="s">
        <v>578</v>
      </c>
      <c r="D494" s="201" t="s">
        <v>156</v>
      </c>
      <c r="E494" s="202" t="s">
        <v>579</v>
      </c>
      <c r="F494" s="203" t="s">
        <v>580</v>
      </c>
      <c r="G494" s="204" t="s">
        <v>241</v>
      </c>
      <c r="H494" s="205">
        <v>542.72</v>
      </c>
      <c r="I494" s="206"/>
      <c r="J494" s="207">
        <f>ROUND(I494*H494,2)</f>
        <v>0</v>
      </c>
      <c r="K494" s="203" t="s">
        <v>160</v>
      </c>
      <c r="L494" s="62"/>
      <c r="M494" s="208" t="s">
        <v>22</v>
      </c>
      <c r="N494" s="209" t="s">
        <v>45</v>
      </c>
      <c r="O494" s="43"/>
      <c r="P494" s="210">
        <f>O494*H494</f>
        <v>0</v>
      </c>
      <c r="Q494" s="210">
        <v>4.0000000000000003E-5</v>
      </c>
      <c r="R494" s="210">
        <f>Q494*H494</f>
        <v>2.1708800000000004E-2</v>
      </c>
      <c r="S494" s="210">
        <v>0</v>
      </c>
      <c r="T494" s="211">
        <f>S494*H494</f>
        <v>0</v>
      </c>
      <c r="AR494" s="25" t="s">
        <v>161</v>
      </c>
      <c r="AT494" s="25" t="s">
        <v>156</v>
      </c>
      <c r="AU494" s="25" t="s">
        <v>81</v>
      </c>
      <c r="AY494" s="25" t="s">
        <v>154</v>
      </c>
      <c r="BE494" s="212">
        <f>IF(N494="základní",J494,0)</f>
        <v>0</v>
      </c>
      <c r="BF494" s="212">
        <f>IF(N494="snížená",J494,0)</f>
        <v>0</v>
      </c>
      <c r="BG494" s="212">
        <f>IF(N494="zákl. přenesená",J494,0)</f>
        <v>0</v>
      </c>
      <c r="BH494" s="212">
        <f>IF(N494="sníž. přenesená",J494,0)</f>
        <v>0</v>
      </c>
      <c r="BI494" s="212">
        <f>IF(N494="nulová",J494,0)</f>
        <v>0</v>
      </c>
      <c r="BJ494" s="25" t="s">
        <v>24</v>
      </c>
      <c r="BK494" s="212">
        <f>ROUND(I494*H494,2)</f>
        <v>0</v>
      </c>
      <c r="BL494" s="25" t="s">
        <v>161</v>
      </c>
      <c r="BM494" s="25" t="s">
        <v>581</v>
      </c>
    </row>
    <row r="495" spans="2:65" s="1" customFormat="1" ht="84">
      <c r="B495" s="42"/>
      <c r="C495" s="64"/>
      <c r="D495" s="213" t="s">
        <v>163</v>
      </c>
      <c r="E495" s="64"/>
      <c r="F495" s="214" t="s">
        <v>582</v>
      </c>
      <c r="G495" s="64"/>
      <c r="H495" s="64"/>
      <c r="I495" s="169"/>
      <c r="J495" s="64"/>
      <c r="K495" s="64"/>
      <c r="L495" s="62"/>
      <c r="M495" s="215"/>
      <c r="N495" s="43"/>
      <c r="O495" s="43"/>
      <c r="P495" s="43"/>
      <c r="Q495" s="43"/>
      <c r="R495" s="43"/>
      <c r="S495" s="43"/>
      <c r="T495" s="79"/>
      <c r="AT495" s="25" t="s">
        <v>163</v>
      </c>
      <c r="AU495" s="25" t="s">
        <v>81</v>
      </c>
    </row>
    <row r="496" spans="2:65" s="12" customFormat="1" ht="12">
      <c r="B496" s="216"/>
      <c r="C496" s="217"/>
      <c r="D496" s="213" t="s">
        <v>165</v>
      </c>
      <c r="E496" s="218" t="s">
        <v>22</v>
      </c>
      <c r="F496" s="219" t="s">
        <v>273</v>
      </c>
      <c r="G496" s="217"/>
      <c r="H496" s="220" t="s">
        <v>22</v>
      </c>
      <c r="I496" s="221"/>
      <c r="J496" s="217"/>
      <c r="K496" s="217"/>
      <c r="L496" s="222"/>
      <c r="M496" s="223"/>
      <c r="N496" s="224"/>
      <c r="O496" s="224"/>
      <c r="P496" s="224"/>
      <c r="Q496" s="224"/>
      <c r="R496" s="224"/>
      <c r="S496" s="224"/>
      <c r="T496" s="225"/>
      <c r="AT496" s="226" t="s">
        <v>165</v>
      </c>
      <c r="AU496" s="226" t="s">
        <v>81</v>
      </c>
      <c r="AV496" s="12" t="s">
        <v>24</v>
      </c>
      <c r="AW496" s="12" t="s">
        <v>37</v>
      </c>
      <c r="AX496" s="12" t="s">
        <v>74</v>
      </c>
      <c r="AY496" s="226" t="s">
        <v>154</v>
      </c>
    </row>
    <row r="497" spans="2:65" s="13" customFormat="1" ht="12">
      <c r="B497" s="227"/>
      <c r="C497" s="228"/>
      <c r="D497" s="213" t="s">
        <v>165</v>
      </c>
      <c r="E497" s="239" t="s">
        <v>22</v>
      </c>
      <c r="F497" s="240" t="s">
        <v>583</v>
      </c>
      <c r="G497" s="228"/>
      <c r="H497" s="241">
        <v>331.56</v>
      </c>
      <c r="I497" s="233"/>
      <c r="J497" s="228"/>
      <c r="K497" s="228"/>
      <c r="L497" s="234"/>
      <c r="M497" s="235"/>
      <c r="N497" s="236"/>
      <c r="O497" s="236"/>
      <c r="P497" s="236"/>
      <c r="Q497" s="236"/>
      <c r="R497" s="236"/>
      <c r="S497" s="236"/>
      <c r="T497" s="237"/>
      <c r="AT497" s="238" t="s">
        <v>165</v>
      </c>
      <c r="AU497" s="238" t="s">
        <v>81</v>
      </c>
      <c r="AV497" s="13" t="s">
        <v>81</v>
      </c>
      <c r="AW497" s="13" t="s">
        <v>37</v>
      </c>
      <c r="AX497" s="13" t="s">
        <v>74</v>
      </c>
      <c r="AY497" s="238" t="s">
        <v>154</v>
      </c>
    </row>
    <row r="498" spans="2:65" s="13" customFormat="1" ht="12">
      <c r="B498" s="227"/>
      <c r="C498" s="228"/>
      <c r="D498" s="213" t="s">
        <v>165</v>
      </c>
      <c r="E498" s="239" t="s">
        <v>22</v>
      </c>
      <c r="F498" s="240" t="s">
        <v>584</v>
      </c>
      <c r="G498" s="228"/>
      <c r="H498" s="241">
        <v>20.350000000000001</v>
      </c>
      <c r="I498" s="233"/>
      <c r="J498" s="228"/>
      <c r="K498" s="228"/>
      <c r="L498" s="234"/>
      <c r="M498" s="235"/>
      <c r="N498" s="236"/>
      <c r="O498" s="236"/>
      <c r="P498" s="236"/>
      <c r="Q498" s="236"/>
      <c r="R498" s="236"/>
      <c r="S498" s="236"/>
      <c r="T498" s="237"/>
      <c r="AT498" s="238" t="s">
        <v>165</v>
      </c>
      <c r="AU498" s="238" t="s">
        <v>81</v>
      </c>
      <c r="AV498" s="13" t="s">
        <v>81</v>
      </c>
      <c r="AW498" s="13" t="s">
        <v>37</v>
      </c>
      <c r="AX498" s="13" t="s">
        <v>74</v>
      </c>
      <c r="AY498" s="238" t="s">
        <v>154</v>
      </c>
    </row>
    <row r="499" spans="2:65" s="13" customFormat="1" ht="12">
      <c r="B499" s="227"/>
      <c r="C499" s="228"/>
      <c r="D499" s="213" t="s">
        <v>165</v>
      </c>
      <c r="E499" s="239" t="s">
        <v>22</v>
      </c>
      <c r="F499" s="240" t="s">
        <v>585</v>
      </c>
      <c r="G499" s="228"/>
      <c r="H499" s="241">
        <v>-16.8</v>
      </c>
      <c r="I499" s="233"/>
      <c r="J499" s="228"/>
      <c r="K499" s="228"/>
      <c r="L499" s="234"/>
      <c r="M499" s="235"/>
      <c r="N499" s="236"/>
      <c r="O499" s="236"/>
      <c r="P499" s="236"/>
      <c r="Q499" s="236"/>
      <c r="R499" s="236"/>
      <c r="S499" s="236"/>
      <c r="T499" s="237"/>
      <c r="AT499" s="238" t="s">
        <v>165</v>
      </c>
      <c r="AU499" s="238" t="s">
        <v>81</v>
      </c>
      <c r="AV499" s="13" t="s">
        <v>81</v>
      </c>
      <c r="AW499" s="13" t="s">
        <v>37</v>
      </c>
      <c r="AX499" s="13" t="s">
        <v>74</v>
      </c>
      <c r="AY499" s="238" t="s">
        <v>154</v>
      </c>
    </row>
    <row r="500" spans="2:65" s="15" customFormat="1" ht="12">
      <c r="B500" s="253"/>
      <c r="C500" s="254"/>
      <c r="D500" s="213" t="s">
        <v>165</v>
      </c>
      <c r="E500" s="255" t="s">
        <v>22</v>
      </c>
      <c r="F500" s="256" t="s">
        <v>226</v>
      </c>
      <c r="G500" s="254"/>
      <c r="H500" s="257">
        <v>335.11</v>
      </c>
      <c r="I500" s="258"/>
      <c r="J500" s="254"/>
      <c r="K500" s="254"/>
      <c r="L500" s="259"/>
      <c r="M500" s="260"/>
      <c r="N500" s="261"/>
      <c r="O500" s="261"/>
      <c r="P500" s="261"/>
      <c r="Q500" s="261"/>
      <c r="R500" s="261"/>
      <c r="S500" s="261"/>
      <c r="T500" s="262"/>
      <c r="AT500" s="263" t="s">
        <v>165</v>
      </c>
      <c r="AU500" s="263" t="s">
        <v>81</v>
      </c>
      <c r="AV500" s="15" t="s">
        <v>179</v>
      </c>
      <c r="AW500" s="15" t="s">
        <v>37</v>
      </c>
      <c r="AX500" s="15" t="s">
        <v>74</v>
      </c>
      <c r="AY500" s="263" t="s">
        <v>154</v>
      </c>
    </row>
    <row r="501" spans="2:65" s="12" customFormat="1" ht="12">
      <c r="B501" s="216"/>
      <c r="C501" s="217"/>
      <c r="D501" s="213" t="s">
        <v>165</v>
      </c>
      <c r="E501" s="218" t="s">
        <v>22</v>
      </c>
      <c r="F501" s="219" t="s">
        <v>279</v>
      </c>
      <c r="G501" s="217"/>
      <c r="H501" s="220" t="s">
        <v>22</v>
      </c>
      <c r="I501" s="221"/>
      <c r="J501" s="217"/>
      <c r="K501" s="217"/>
      <c r="L501" s="222"/>
      <c r="M501" s="223"/>
      <c r="N501" s="224"/>
      <c r="O501" s="224"/>
      <c r="P501" s="224"/>
      <c r="Q501" s="224"/>
      <c r="R501" s="224"/>
      <c r="S501" s="224"/>
      <c r="T501" s="225"/>
      <c r="AT501" s="226" t="s">
        <v>165</v>
      </c>
      <c r="AU501" s="226" t="s">
        <v>81</v>
      </c>
      <c r="AV501" s="12" t="s">
        <v>24</v>
      </c>
      <c r="AW501" s="12" t="s">
        <v>37</v>
      </c>
      <c r="AX501" s="12" t="s">
        <v>74</v>
      </c>
      <c r="AY501" s="226" t="s">
        <v>154</v>
      </c>
    </row>
    <row r="502" spans="2:65" s="13" customFormat="1" ht="12">
      <c r="B502" s="227"/>
      <c r="C502" s="228"/>
      <c r="D502" s="213" t="s">
        <v>165</v>
      </c>
      <c r="E502" s="239" t="s">
        <v>22</v>
      </c>
      <c r="F502" s="240" t="s">
        <v>583</v>
      </c>
      <c r="G502" s="228"/>
      <c r="H502" s="241">
        <v>331.56</v>
      </c>
      <c r="I502" s="233"/>
      <c r="J502" s="228"/>
      <c r="K502" s="228"/>
      <c r="L502" s="234"/>
      <c r="M502" s="235"/>
      <c r="N502" s="236"/>
      <c r="O502" s="236"/>
      <c r="P502" s="236"/>
      <c r="Q502" s="236"/>
      <c r="R502" s="236"/>
      <c r="S502" s="236"/>
      <c r="T502" s="237"/>
      <c r="AT502" s="238" t="s">
        <v>165</v>
      </c>
      <c r="AU502" s="238" t="s">
        <v>81</v>
      </c>
      <c r="AV502" s="13" t="s">
        <v>81</v>
      </c>
      <c r="AW502" s="13" t="s">
        <v>37</v>
      </c>
      <c r="AX502" s="13" t="s">
        <v>74</v>
      </c>
      <c r="AY502" s="238" t="s">
        <v>154</v>
      </c>
    </row>
    <row r="503" spans="2:65" s="13" customFormat="1" ht="12">
      <c r="B503" s="227"/>
      <c r="C503" s="228"/>
      <c r="D503" s="213" t="s">
        <v>165</v>
      </c>
      <c r="E503" s="239" t="s">
        <v>22</v>
      </c>
      <c r="F503" s="240" t="s">
        <v>584</v>
      </c>
      <c r="G503" s="228"/>
      <c r="H503" s="241">
        <v>20.350000000000001</v>
      </c>
      <c r="I503" s="233"/>
      <c r="J503" s="228"/>
      <c r="K503" s="228"/>
      <c r="L503" s="234"/>
      <c r="M503" s="235"/>
      <c r="N503" s="236"/>
      <c r="O503" s="236"/>
      <c r="P503" s="236"/>
      <c r="Q503" s="236"/>
      <c r="R503" s="236"/>
      <c r="S503" s="236"/>
      <c r="T503" s="237"/>
      <c r="AT503" s="238" t="s">
        <v>165</v>
      </c>
      <c r="AU503" s="238" t="s">
        <v>81</v>
      </c>
      <c r="AV503" s="13" t="s">
        <v>81</v>
      </c>
      <c r="AW503" s="13" t="s">
        <v>37</v>
      </c>
      <c r="AX503" s="13" t="s">
        <v>74</v>
      </c>
      <c r="AY503" s="238" t="s">
        <v>154</v>
      </c>
    </row>
    <row r="504" spans="2:65" s="13" customFormat="1" ht="12">
      <c r="B504" s="227"/>
      <c r="C504" s="228"/>
      <c r="D504" s="213" t="s">
        <v>165</v>
      </c>
      <c r="E504" s="239" t="s">
        <v>22</v>
      </c>
      <c r="F504" s="240" t="s">
        <v>586</v>
      </c>
      <c r="G504" s="228"/>
      <c r="H504" s="241">
        <v>-144.30000000000001</v>
      </c>
      <c r="I504" s="233"/>
      <c r="J504" s="228"/>
      <c r="K504" s="228"/>
      <c r="L504" s="234"/>
      <c r="M504" s="235"/>
      <c r="N504" s="236"/>
      <c r="O504" s="236"/>
      <c r="P504" s="236"/>
      <c r="Q504" s="236"/>
      <c r="R504" s="236"/>
      <c r="S504" s="236"/>
      <c r="T504" s="237"/>
      <c r="AT504" s="238" t="s">
        <v>165</v>
      </c>
      <c r="AU504" s="238" t="s">
        <v>81</v>
      </c>
      <c r="AV504" s="13" t="s">
        <v>81</v>
      </c>
      <c r="AW504" s="13" t="s">
        <v>37</v>
      </c>
      <c r="AX504" s="13" t="s">
        <v>74</v>
      </c>
      <c r="AY504" s="238" t="s">
        <v>154</v>
      </c>
    </row>
    <row r="505" spans="2:65" s="15" customFormat="1" ht="12">
      <c r="B505" s="253"/>
      <c r="C505" s="254"/>
      <c r="D505" s="213" t="s">
        <v>165</v>
      </c>
      <c r="E505" s="255" t="s">
        <v>22</v>
      </c>
      <c r="F505" s="256" t="s">
        <v>226</v>
      </c>
      <c r="G505" s="254"/>
      <c r="H505" s="257">
        <v>207.61</v>
      </c>
      <c r="I505" s="258"/>
      <c r="J505" s="254"/>
      <c r="K505" s="254"/>
      <c r="L505" s="259"/>
      <c r="M505" s="260"/>
      <c r="N505" s="261"/>
      <c r="O505" s="261"/>
      <c r="P505" s="261"/>
      <c r="Q505" s="261"/>
      <c r="R505" s="261"/>
      <c r="S505" s="261"/>
      <c r="T505" s="262"/>
      <c r="AT505" s="263" t="s">
        <v>165</v>
      </c>
      <c r="AU505" s="263" t="s">
        <v>81</v>
      </c>
      <c r="AV505" s="15" t="s">
        <v>179</v>
      </c>
      <c r="AW505" s="15" t="s">
        <v>37</v>
      </c>
      <c r="AX505" s="15" t="s">
        <v>74</v>
      </c>
      <c r="AY505" s="263" t="s">
        <v>154</v>
      </c>
    </row>
    <row r="506" spans="2:65" s="14" customFormat="1" ht="12">
      <c r="B506" s="242"/>
      <c r="C506" s="243"/>
      <c r="D506" s="229" t="s">
        <v>165</v>
      </c>
      <c r="E506" s="244" t="s">
        <v>22</v>
      </c>
      <c r="F506" s="245" t="s">
        <v>178</v>
      </c>
      <c r="G506" s="243"/>
      <c r="H506" s="246">
        <v>542.72</v>
      </c>
      <c r="I506" s="247"/>
      <c r="J506" s="243"/>
      <c r="K506" s="243"/>
      <c r="L506" s="248"/>
      <c r="M506" s="249"/>
      <c r="N506" s="250"/>
      <c r="O506" s="250"/>
      <c r="P506" s="250"/>
      <c r="Q506" s="250"/>
      <c r="R506" s="250"/>
      <c r="S506" s="250"/>
      <c r="T506" s="251"/>
      <c r="AT506" s="252" t="s">
        <v>165</v>
      </c>
      <c r="AU506" s="252" t="s">
        <v>81</v>
      </c>
      <c r="AV506" s="14" t="s">
        <v>161</v>
      </c>
      <c r="AW506" s="14" t="s">
        <v>37</v>
      </c>
      <c r="AX506" s="14" t="s">
        <v>24</v>
      </c>
      <c r="AY506" s="252" t="s">
        <v>154</v>
      </c>
    </row>
    <row r="507" spans="2:65" s="1" customFormat="1" ht="22.5" customHeight="1">
      <c r="B507" s="42"/>
      <c r="C507" s="201" t="s">
        <v>587</v>
      </c>
      <c r="D507" s="201" t="s">
        <v>156</v>
      </c>
      <c r="E507" s="202" t="s">
        <v>588</v>
      </c>
      <c r="F507" s="203" t="s">
        <v>589</v>
      </c>
      <c r="G507" s="204" t="s">
        <v>338</v>
      </c>
      <c r="H507" s="205">
        <v>1</v>
      </c>
      <c r="I507" s="206"/>
      <c r="J507" s="207">
        <f>ROUND(I507*H507,2)</f>
        <v>0</v>
      </c>
      <c r="K507" s="203" t="s">
        <v>22</v>
      </c>
      <c r="L507" s="62"/>
      <c r="M507" s="208" t="s">
        <v>22</v>
      </c>
      <c r="N507" s="209" t="s">
        <v>45</v>
      </c>
      <c r="O507" s="43"/>
      <c r="P507" s="210">
        <f>O507*H507</f>
        <v>0</v>
      </c>
      <c r="Q507" s="210">
        <v>0</v>
      </c>
      <c r="R507" s="210">
        <f>Q507*H507</f>
        <v>0</v>
      </c>
      <c r="S507" s="210">
        <v>0</v>
      </c>
      <c r="T507" s="211">
        <f>S507*H507</f>
        <v>0</v>
      </c>
      <c r="AR507" s="25" t="s">
        <v>161</v>
      </c>
      <c r="AT507" s="25" t="s">
        <v>156</v>
      </c>
      <c r="AU507" s="25" t="s">
        <v>81</v>
      </c>
      <c r="AY507" s="25" t="s">
        <v>154</v>
      </c>
      <c r="BE507" s="212">
        <f>IF(N507="základní",J507,0)</f>
        <v>0</v>
      </c>
      <c r="BF507" s="212">
        <f>IF(N507="snížená",J507,0)</f>
        <v>0</v>
      </c>
      <c r="BG507" s="212">
        <f>IF(N507="zákl. přenesená",J507,0)</f>
        <v>0</v>
      </c>
      <c r="BH507" s="212">
        <f>IF(N507="sníž. přenesená",J507,0)</f>
        <v>0</v>
      </c>
      <c r="BI507" s="212">
        <f>IF(N507="nulová",J507,0)</f>
        <v>0</v>
      </c>
      <c r="BJ507" s="25" t="s">
        <v>24</v>
      </c>
      <c r="BK507" s="212">
        <f>ROUND(I507*H507,2)</f>
        <v>0</v>
      </c>
      <c r="BL507" s="25" t="s">
        <v>161</v>
      </c>
      <c r="BM507" s="25" t="s">
        <v>590</v>
      </c>
    </row>
    <row r="508" spans="2:65" s="12" customFormat="1" ht="12">
      <c r="B508" s="216"/>
      <c r="C508" s="217"/>
      <c r="D508" s="213" t="s">
        <v>165</v>
      </c>
      <c r="E508" s="218" t="s">
        <v>22</v>
      </c>
      <c r="F508" s="219" t="s">
        <v>591</v>
      </c>
      <c r="G508" s="217"/>
      <c r="H508" s="220" t="s">
        <v>22</v>
      </c>
      <c r="I508" s="221"/>
      <c r="J508" s="217"/>
      <c r="K508" s="217"/>
      <c r="L508" s="222"/>
      <c r="M508" s="223"/>
      <c r="N508" s="224"/>
      <c r="O508" s="224"/>
      <c r="P508" s="224"/>
      <c r="Q508" s="224"/>
      <c r="R508" s="224"/>
      <c r="S508" s="224"/>
      <c r="T508" s="225"/>
      <c r="AT508" s="226" t="s">
        <v>165</v>
      </c>
      <c r="AU508" s="226" t="s">
        <v>81</v>
      </c>
      <c r="AV508" s="12" t="s">
        <v>24</v>
      </c>
      <c r="AW508" s="12" t="s">
        <v>37</v>
      </c>
      <c r="AX508" s="12" t="s">
        <v>74</v>
      </c>
      <c r="AY508" s="226" t="s">
        <v>154</v>
      </c>
    </row>
    <row r="509" spans="2:65" s="12" customFormat="1" ht="12">
      <c r="B509" s="216"/>
      <c r="C509" s="217"/>
      <c r="D509" s="213" t="s">
        <v>165</v>
      </c>
      <c r="E509" s="218" t="s">
        <v>22</v>
      </c>
      <c r="F509" s="219" t="s">
        <v>592</v>
      </c>
      <c r="G509" s="217"/>
      <c r="H509" s="220" t="s">
        <v>22</v>
      </c>
      <c r="I509" s="221"/>
      <c r="J509" s="217"/>
      <c r="K509" s="217"/>
      <c r="L509" s="222"/>
      <c r="M509" s="223"/>
      <c r="N509" s="224"/>
      <c r="O509" s="224"/>
      <c r="P509" s="224"/>
      <c r="Q509" s="224"/>
      <c r="R509" s="224"/>
      <c r="S509" s="224"/>
      <c r="T509" s="225"/>
      <c r="AT509" s="226" t="s">
        <v>165</v>
      </c>
      <c r="AU509" s="226" t="s">
        <v>81</v>
      </c>
      <c r="AV509" s="12" t="s">
        <v>24</v>
      </c>
      <c r="AW509" s="12" t="s">
        <v>37</v>
      </c>
      <c r="AX509" s="12" t="s">
        <v>74</v>
      </c>
      <c r="AY509" s="226" t="s">
        <v>154</v>
      </c>
    </row>
    <row r="510" spans="2:65" s="12" customFormat="1" ht="12">
      <c r="B510" s="216"/>
      <c r="C510" s="217"/>
      <c r="D510" s="213" t="s">
        <v>165</v>
      </c>
      <c r="E510" s="218" t="s">
        <v>22</v>
      </c>
      <c r="F510" s="219" t="s">
        <v>593</v>
      </c>
      <c r="G510" s="217"/>
      <c r="H510" s="220" t="s">
        <v>22</v>
      </c>
      <c r="I510" s="221"/>
      <c r="J510" s="217"/>
      <c r="K510" s="217"/>
      <c r="L510" s="222"/>
      <c r="M510" s="223"/>
      <c r="N510" s="224"/>
      <c r="O510" s="224"/>
      <c r="P510" s="224"/>
      <c r="Q510" s="224"/>
      <c r="R510" s="224"/>
      <c r="S510" s="224"/>
      <c r="T510" s="225"/>
      <c r="AT510" s="226" t="s">
        <v>165</v>
      </c>
      <c r="AU510" s="226" t="s">
        <v>81</v>
      </c>
      <c r="AV510" s="12" t="s">
        <v>24</v>
      </c>
      <c r="AW510" s="12" t="s">
        <v>37</v>
      </c>
      <c r="AX510" s="12" t="s">
        <v>74</v>
      </c>
      <c r="AY510" s="226" t="s">
        <v>154</v>
      </c>
    </row>
    <row r="511" spans="2:65" s="12" customFormat="1" ht="12">
      <c r="B511" s="216"/>
      <c r="C511" s="217"/>
      <c r="D511" s="213" t="s">
        <v>165</v>
      </c>
      <c r="E511" s="218" t="s">
        <v>22</v>
      </c>
      <c r="F511" s="219" t="s">
        <v>594</v>
      </c>
      <c r="G511" s="217"/>
      <c r="H511" s="220" t="s">
        <v>22</v>
      </c>
      <c r="I511" s="221"/>
      <c r="J511" s="217"/>
      <c r="K511" s="217"/>
      <c r="L511" s="222"/>
      <c r="M511" s="223"/>
      <c r="N511" s="224"/>
      <c r="O511" s="224"/>
      <c r="P511" s="224"/>
      <c r="Q511" s="224"/>
      <c r="R511" s="224"/>
      <c r="S511" s="224"/>
      <c r="T511" s="225"/>
      <c r="AT511" s="226" t="s">
        <v>165</v>
      </c>
      <c r="AU511" s="226" t="s">
        <v>81</v>
      </c>
      <c r="AV511" s="12" t="s">
        <v>24</v>
      </c>
      <c r="AW511" s="12" t="s">
        <v>37</v>
      </c>
      <c r="AX511" s="12" t="s">
        <v>74</v>
      </c>
      <c r="AY511" s="226" t="s">
        <v>154</v>
      </c>
    </row>
    <row r="512" spans="2:65" s="12" customFormat="1" ht="12">
      <c r="B512" s="216"/>
      <c r="C512" s="217"/>
      <c r="D512" s="213" t="s">
        <v>165</v>
      </c>
      <c r="E512" s="218" t="s">
        <v>22</v>
      </c>
      <c r="F512" s="219" t="s">
        <v>595</v>
      </c>
      <c r="G512" s="217"/>
      <c r="H512" s="220" t="s">
        <v>22</v>
      </c>
      <c r="I512" s="221"/>
      <c r="J512" s="217"/>
      <c r="K512" s="217"/>
      <c r="L512" s="222"/>
      <c r="M512" s="223"/>
      <c r="N512" s="224"/>
      <c r="O512" s="224"/>
      <c r="P512" s="224"/>
      <c r="Q512" s="224"/>
      <c r="R512" s="224"/>
      <c r="S512" s="224"/>
      <c r="T512" s="225"/>
      <c r="AT512" s="226" t="s">
        <v>165</v>
      </c>
      <c r="AU512" s="226" t="s">
        <v>81</v>
      </c>
      <c r="AV512" s="12" t="s">
        <v>24</v>
      </c>
      <c r="AW512" s="12" t="s">
        <v>37</v>
      </c>
      <c r="AX512" s="12" t="s">
        <v>74</v>
      </c>
      <c r="AY512" s="226" t="s">
        <v>154</v>
      </c>
    </row>
    <row r="513" spans="2:65" s="12" customFormat="1" ht="12">
      <c r="B513" s="216"/>
      <c r="C513" s="217"/>
      <c r="D513" s="213" t="s">
        <v>165</v>
      </c>
      <c r="E513" s="218" t="s">
        <v>22</v>
      </c>
      <c r="F513" s="219" t="s">
        <v>596</v>
      </c>
      <c r="G513" s="217"/>
      <c r="H513" s="220" t="s">
        <v>22</v>
      </c>
      <c r="I513" s="221"/>
      <c r="J513" s="217"/>
      <c r="K513" s="217"/>
      <c r="L513" s="222"/>
      <c r="M513" s="223"/>
      <c r="N513" s="224"/>
      <c r="O513" s="224"/>
      <c r="P513" s="224"/>
      <c r="Q513" s="224"/>
      <c r="R513" s="224"/>
      <c r="S513" s="224"/>
      <c r="T513" s="225"/>
      <c r="AT513" s="226" t="s">
        <v>165</v>
      </c>
      <c r="AU513" s="226" t="s">
        <v>81</v>
      </c>
      <c r="AV513" s="12" t="s">
        <v>24</v>
      </c>
      <c r="AW513" s="12" t="s">
        <v>37</v>
      </c>
      <c r="AX513" s="12" t="s">
        <v>74</v>
      </c>
      <c r="AY513" s="226" t="s">
        <v>154</v>
      </c>
    </row>
    <row r="514" spans="2:65" s="13" customFormat="1" ht="12">
      <c r="B514" s="227"/>
      <c r="C514" s="228"/>
      <c r="D514" s="213" t="s">
        <v>165</v>
      </c>
      <c r="E514" s="239" t="s">
        <v>22</v>
      </c>
      <c r="F514" s="240" t="s">
        <v>24</v>
      </c>
      <c r="G514" s="228"/>
      <c r="H514" s="241">
        <v>1</v>
      </c>
      <c r="I514" s="233"/>
      <c r="J514" s="228"/>
      <c r="K514" s="228"/>
      <c r="L514" s="234"/>
      <c r="M514" s="235"/>
      <c r="N514" s="236"/>
      <c r="O514" s="236"/>
      <c r="P514" s="236"/>
      <c r="Q514" s="236"/>
      <c r="R514" s="236"/>
      <c r="S514" s="236"/>
      <c r="T514" s="237"/>
      <c r="AT514" s="238" t="s">
        <v>165</v>
      </c>
      <c r="AU514" s="238" t="s">
        <v>81</v>
      </c>
      <c r="AV514" s="13" t="s">
        <v>81</v>
      </c>
      <c r="AW514" s="13" t="s">
        <v>37</v>
      </c>
      <c r="AX514" s="13" t="s">
        <v>24</v>
      </c>
      <c r="AY514" s="238" t="s">
        <v>154</v>
      </c>
    </row>
    <row r="515" spans="2:65" s="11" customFormat="1" ht="29.85" customHeight="1">
      <c r="B515" s="184"/>
      <c r="C515" s="185"/>
      <c r="D515" s="198" t="s">
        <v>73</v>
      </c>
      <c r="E515" s="199" t="s">
        <v>597</v>
      </c>
      <c r="F515" s="199" t="s">
        <v>598</v>
      </c>
      <c r="G515" s="185"/>
      <c r="H515" s="185"/>
      <c r="I515" s="188"/>
      <c r="J515" s="200">
        <f>BK515</f>
        <v>0</v>
      </c>
      <c r="K515" s="185"/>
      <c r="L515" s="190"/>
      <c r="M515" s="191"/>
      <c r="N515" s="192"/>
      <c r="O515" s="192"/>
      <c r="P515" s="193">
        <f>SUM(P516:P595)</f>
        <v>0</v>
      </c>
      <c r="Q515" s="192"/>
      <c r="R515" s="193">
        <f>SUM(R516:R595)</f>
        <v>0</v>
      </c>
      <c r="S515" s="192"/>
      <c r="T515" s="194">
        <f>SUM(T516:T595)</f>
        <v>19.355264999999999</v>
      </c>
      <c r="AR515" s="195" t="s">
        <v>24</v>
      </c>
      <c r="AT515" s="196" t="s">
        <v>73</v>
      </c>
      <c r="AU515" s="196" t="s">
        <v>24</v>
      </c>
      <c r="AY515" s="195" t="s">
        <v>154</v>
      </c>
      <c r="BK515" s="197">
        <f>SUM(BK516:BK595)</f>
        <v>0</v>
      </c>
    </row>
    <row r="516" spans="2:65" s="1" customFormat="1" ht="31.5" customHeight="1">
      <c r="B516" s="42"/>
      <c r="C516" s="201" t="s">
        <v>599</v>
      </c>
      <c r="D516" s="201" t="s">
        <v>156</v>
      </c>
      <c r="E516" s="202" t="s">
        <v>600</v>
      </c>
      <c r="F516" s="203" t="s">
        <v>601</v>
      </c>
      <c r="G516" s="204" t="s">
        <v>241</v>
      </c>
      <c r="H516" s="205">
        <v>23.6</v>
      </c>
      <c r="I516" s="206"/>
      <c r="J516" s="207">
        <f>ROUND(I516*H516,2)</f>
        <v>0</v>
      </c>
      <c r="K516" s="203" t="s">
        <v>160</v>
      </c>
      <c r="L516" s="62"/>
      <c r="M516" s="208" t="s">
        <v>22</v>
      </c>
      <c r="N516" s="209" t="s">
        <v>45</v>
      </c>
      <c r="O516" s="43"/>
      <c r="P516" s="210">
        <f>O516*H516</f>
        <v>0</v>
      </c>
      <c r="Q516" s="210">
        <v>0</v>
      </c>
      <c r="R516" s="210">
        <f>Q516*H516</f>
        <v>0</v>
      </c>
      <c r="S516" s="210">
        <v>3.5000000000000003E-2</v>
      </c>
      <c r="T516" s="211">
        <f>S516*H516</f>
        <v>0.82600000000000018</v>
      </c>
      <c r="AR516" s="25" t="s">
        <v>161</v>
      </c>
      <c r="AT516" s="25" t="s">
        <v>156</v>
      </c>
      <c r="AU516" s="25" t="s">
        <v>81</v>
      </c>
      <c r="AY516" s="25" t="s">
        <v>154</v>
      </c>
      <c r="BE516" s="212">
        <f>IF(N516="základní",J516,0)</f>
        <v>0</v>
      </c>
      <c r="BF516" s="212">
        <f>IF(N516="snížená",J516,0)</f>
        <v>0</v>
      </c>
      <c r="BG516" s="212">
        <f>IF(N516="zákl. přenesená",J516,0)</f>
        <v>0</v>
      </c>
      <c r="BH516" s="212">
        <f>IF(N516="sníž. přenesená",J516,0)</f>
        <v>0</v>
      </c>
      <c r="BI516" s="212">
        <f>IF(N516="nulová",J516,0)</f>
        <v>0</v>
      </c>
      <c r="BJ516" s="25" t="s">
        <v>24</v>
      </c>
      <c r="BK516" s="212">
        <f>ROUND(I516*H516,2)</f>
        <v>0</v>
      </c>
      <c r="BL516" s="25" t="s">
        <v>161</v>
      </c>
      <c r="BM516" s="25" t="s">
        <v>602</v>
      </c>
    </row>
    <row r="517" spans="2:65" s="1" customFormat="1" ht="24">
      <c r="B517" s="42"/>
      <c r="C517" s="64"/>
      <c r="D517" s="213" t="s">
        <v>163</v>
      </c>
      <c r="E517" s="64"/>
      <c r="F517" s="214" t="s">
        <v>603</v>
      </c>
      <c r="G517" s="64"/>
      <c r="H517" s="64"/>
      <c r="I517" s="169"/>
      <c r="J517" s="64"/>
      <c r="K517" s="64"/>
      <c r="L517" s="62"/>
      <c r="M517" s="215"/>
      <c r="N517" s="43"/>
      <c r="O517" s="43"/>
      <c r="P517" s="43"/>
      <c r="Q517" s="43"/>
      <c r="R517" s="43"/>
      <c r="S517" s="43"/>
      <c r="T517" s="79"/>
      <c r="AT517" s="25" t="s">
        <v>163</v>
      </c>
      <c r="AU517" s="25" t="s">
        <v>81</v>
      </c>
    </row>
    <row r="518" spans="2:65" s="12" customFormat="1" ht="12">
      <c r="B518" s="216"/>
      <c r="C518" s="217"/>
      <c r="D518" s="213" t="s">
        <v>165</v>
      </c>
      <c r="E518" s="218" t="s">
        <v>22</v>
      </c>
      <c r="F518" s="219" t="s">
        <v>604</v>
      </c>
      <c r="G518" s="217"/>
      <c r="H518" s="220" t="s">
        <v>22</v>
      </c>
      <c r="I518" s="221"/>
      <c r="J518" s="217"/>
      <c r="K518" s="217"/>
      <c r="L518" s="222"/>
      <c r="M518" s="223"/>
      <c r="N518" s="224"/>
      <c r="O518" s="224"/>
      <c r="P518" s="224"/>
      <c r="Q518" s="224"/>
      <c r="R518" s="224"/>
      <c r="S518" s="224"/>
      <c r="T518" s="225"/>
      <c r="AT518" s="226" t="s">
        <v>165</v>
      </c>
      <c r="AU518" s="226" t="s">
        <v>81</v>
      </c>
      <c r="AV518" s="12" t="s">
        <v>24</v>
      </c>
      <c r="AW518" s="12" t="s">
        <v>37</v>
      </c>
      <c r="AX518" s="12" t="s">
        <v>74</v>
      </c>
      <c r="AY518" s="226" t="s">
        <v>154</v>
      </c>
    </row>
    <row r="519" spans="2:65" s="12" customFormat="1" ht="12">
      <c r="B519" s="216"/>
      <c r="C519" s="217"/>
      <c r="D519" s="213" t="s">
        <v>165</v>
      </c>
      <c r="E519" s="218" t="s">
        <v>22</v>
      </c>
      <c r="F519" s="219" t="s">
        <v>605</v>
      </c>
      <c r="G519" s="217"/>
      <c r="H519" s="220" t="s">
        <v>22</v>
      </c>
      <c r="I519" s="221"/>
      <c r="J519" s="217"/>
      <c r="K519" s="217"/>
      <c r="L519" s="222"/>
      <c r="M519" s="223"/>
      <c r="N519" s="224"/>
      <c r="O519" s="224"/>
      <c r="P519" s="224"/>
      <c r="Q519" s="224"/>
      <c r="R519" s="224"/>
      <c r="S519" s="224"/>
      <c r="T519" s="225"/>
      <c r="AT519" s="226" t="s">
        <v>165</v>
      </c>
      <c r="AU519" s="226" t="s">
        <v>81</v>
      </c>
      <c r="AV519" s="12" t="s">
        <v>24</v>
      </c>
      <c r="AW519" s="12" t="s">
        <v>37</v>
      </c>
      <c r="AX519" s="12" t="s">
        <v>74</v>
      </c>
      <c r="AY519" s="226" t="s">
        <v>154</v>
      </c>
    </row>
    <row r="520" spans="2:65" s="13" customFormat="1" ht="12">
      <c r="B520" s="227"/>
      <c r="C520" s="228"/>
      <c r="D520" s="229" t="s">
        <v>165</v>
      </c>
      <c r="E520" s="230" t="s">
        <v>22</v>
      </c>
      <c r="F520" s="231" t="s">
        <v>606</v>
      </c>
      <c r="G520" s="228"/>
      <c r="H520" s="232">
        <v>23.6</v>
      </c>
      <c r="I520" s="233"/>
      <c r="J520" s="228"/>
      <c r="K520" s="228"/>
      <c r="L520" s="234"/>
      <c r="M520" s="235"/>
      <c r="N520" s="236"/>
      <c r="O520" s="236"/>
      <c r="P520" s="236"/>
      <c r="Q520" s="236"/>
      <c r="R520" s="236"/>
      <c r="S520" s="236"/>
      <c r="T520" s="237"/>
      <c r="AT520" s="238" t="s">
        <v>165</v>
      </c>
      <c r="AU520" s="238" t="s">
        <v>81</v>
      </c>
      <c r="AV520" s="13" t="s">
        <v>81</v>
      </c>
      <c r="AW520" s="13" t="s">
        <v>37</v>
      </c>
      <c r="AX520" s="13" t="s">
        <v>24</v>
      </c>
      <c r="AY520" s="238" t="s">
        <v>154</v>
      </c>
    </row>
    <row r="521" spans="2:65" s="1" customFormat="1" ht="22.5" customHeight="1">
      <c r="B521" s="42"/>
      <c r="C521" s="201" t="s">
        <v>351</v>
      </c>
      <c r="D521" s="201" t="s">
        <v>156</v>
      </c>
      <c r="E521" s="202" t="s">
        <v>607</v>
      </c>
      <c r="F521" s="203" t="s">
        <v>608</v>
      </c>
      <c r="G521" s="204" t="s">
        <v>241</v>
      </c>
      <c r="H521" s="205">
        <v>4.7610000000000001</v>
      </c>
      <c r="I521" s="206"/>
      <c r="J521" s="207">
        <f>ROUND(I521*H521,2)</f>
        <v>0</v>
      </c>
      <c r="K521" s="203" t="s">
        <v>160</v>
      </c>
      <c r="L521" s="62"/>
      <c r="M521" s="208" t="s">
        <v>22</v>
      </c>
      <c r="N521" s="209" t="s">
        <v>45</v>
      </c>
      <c r="O521" s="43"/>
      <c r="P521" s="210">
        <f>O521*H521</f>
        <v>0</v>
      </c>
      <c r="Q521" s="210">
        <v>0</v>
      </c>
      <c r="R521" s="210">
        <f>Q521*H521</f>
        <v>0</v>
      </c>
      <c r="S521" s="210">
        <v>5.5E-2</v>
      </c>
      <c r="T521" s="211">
        <f>S521*H521</f>
        <v>0.261855</v>
      </c>
      <c r="AR521" s="25" t="s">
        <v>161</v>
      </c>
      <c r="AT521" s="25" t="s">
        <v>156</v>
      </c>
      <c r="AU521" s="25" t="s">
        <v>81</v>
      </c>
      <c r="AY521" s="25" t="s">
        <v>154</v>
      </c>
      <c r="BE521" s="212">
        <f>IF(N521="základní",J521,0)</f>
        <v>0</v>
      </c>
      <c r="BF521" s="212">
        <f>IF(N521="snížená",J521,0)</f>
        <v>0</v>
      </c>
      <c r="BG521" s="212">
        <f>IF(N521="zákl. přenesená",J521,0)</f>
        <v>0</v>
      </c>
      <c r="BH521" s="212">
        <f>IF(N521="sníž. přenesená",J521,0)</f>
        <v>0</v>
      </c>
      <c r="BI521" s="212">
        <f>IF(N521="nulová",J521,0)</f>
        <v>0</v>
      </c>
      <c r="BJ521" s="25" t="s">
        <v>24</v>
      </c>
      <c r="BK521" s="212">
        <f>ROUND(I521*H521,2)</f>
        <v>0</v>
      </c>
      <c r="BL521" s="25" t="s">
        <v>161</v>
      </c>
      <c r="BM521" s="25" t="s">
        <v>609</v>
      </c>
    </row>
    <row r="522" spans="2:65" s="12" customFormat="1" ht="12">
      <c r="B522" s="216"/>
      <c r="C522" s="217"/>
      <c r="D522" s="213" t="s">
        <v>165</v>
      </c>
      <c r="E522" s="218" t="s">
        <v>22</v>
      </c>
      <c r="F522" s="219" t="s">
        <v>273</v>
      </c>
      <c r="G522" s="217"/>
      <c r="H522" s="220" t="s">
        <v>22</v>
      </c>
      <c r="I522" s="221"/>
      <c r="J522" s="217"/>
      <c r="K522" s="217"/>
      <c r="L522" s="222"/>
      <c r="M522" s="223"/>
      <c r="N522" s="224"/>
      <c r="O522" s="224"/>
      <c r="P522" s="224"/>
      <c r="Q522" s="224"/>
      <c r="R522" s="224"/>
      <c r="S522" s="224"/>
      <c r="T522" s="225"/>
      <c r="AT522" s="226" t="s">
        <v>165</v>
      </c>
      <c r="AU522" s="226" t="s">
        <v>81</v>
      </c>
      <c r="AV522" s="12" t="s">
        <v>24</v>
      </c>
      <c r="AW522" s="12" t="s">
        <v>37</v>
      </c>
      <c r="AX522" s="12" t="s">
        <v>74</v>
      </c>
      <c r="AY522" s="226" t="s">
        <v>154</v>
      </c>
    </row>
    <row r="523" spans="2:65" s="13" customFormat="1" ht="12">
      <c r="B523" s="227"/>
      <c r="C523" s="228"/>
      <c r="D523" s="213" t="s">
        <v>165</v>
      </c>
      <c r="E523" s="239" t="s">
        <v>22</v>
      </c>
      <c r="F523" s="240" t="s">
        <v>610</v>
      </c>
      <c r="G523" s="228"/>
      <c r="H523" s="241">
        <v>3.3610000000000002</v>
      </c>
      <c r="I523" s="233"/>
      <c r="J523" s="228"/>
      <c r="K523" s="228"/>
      <c r="L523" s="234"/>
      <c r="M523" s="235"/>
      <c r="N523" s="236"/>
      <c r="O523" s="236"/>
      <c r="P523" s="236"/>
      <c r="Q523" s="236"/>
      <c r="R523" s="236"/>
      <c r="S523" s="236"/>
      <c r="T523" s="237"/>
      <c r="AT523" s="238" t="s">
        <v>165</v>
      </c>
      <c r="AU523" s="238" t="s">
        <v>81</v>
      </c>
      <c r="AV523" s="13" t="s">
        <v>81</v>
      </c>
      <c r="AW523" s="13" t="s">
        <v>37</v>
      </c>
      <c r="AX523" s="13" t="s">
        <v>74</v>
      </c>
      <c r="AY523" s="238" t="s">
        <v>154</v>
      </c>
    </row>
    <row r="524" spans="2:65" s="13" customFormat="1" ht="12">
      <c r="B524" s="227"/>
      <c r="C524" s="228"/>
      <c r="D524" s="213" t="s">
        <v>165</v>
      </c>
      <c r="E524" s="239" t="s">
        <v>22</v>
      </c>
      <c r="F524" s="240" t="s">
        <v>611</v>
      </c>
      <c r="G524" s="228"/>
      <c r="H524" s="241">
        <v>4.4000000000000004</v>
      </c>
      <c r="I524" s="233"/>
      <c r="J524" s="228"/>
      <c r="K524" s="228"/>
      <c r="L524" s="234"/>
      <c r="M524" s="235"/>
      <c r="N524" s="236"/>
      <c r="O524" s="236"/>
      <c r="P524" s="236"/>
      <c r="Q524" s="236"/>
      <c r="R524" s="236"/>
      <c r="S524" s="236"/>
      <c r="T524" s="237"/>
      <c r="AT524" s="238" t="s">
        <v>165</v>
      </c>
      <c r="AU524" s="238" t="s">
        <v>81</v>
      </c>
      <c r="AV524" s="13" t="s">
        <v>81</v>
      </c>
      <c r="AW524" s="13" t="s">
        <v>37</v>
      </c>
      <c r="AX524" s="13" t="s">
        <v>74</v>
      </c>
      <c r="AY524" s="238" t="s">
        <v>154</v>
      </c>
    </row>
    <row r="525" spans="2:65" s="13" customFormat="1" ht="12">
      <c r="B525" s="227"/>
      <c r="C525" s="228"/>
      <c r="D525" s="213" t="s">
        <v>165</v>
      </c>
      <c r="E525" s="239" t="s">
        <v>22</v>
      </c>
      <c r="F525" s="240" t="s">
        <v>612</v>
      </c>
      <c r="G525" s="228"/>
      <c r="H525" s="241">
        <v>-3</v>
      </c>
      <c r="I525" s="233"/>
      <c r="J525" s="228"/>
      <c r="K525" s="228"/>
      <c r="L525" s="234"/>
      <c r="M525" s="235"/>
      <c r="N525" s="236"/>
      <c r="O525" s="236"/>
      <c r="P525" s="236"/>
      <c r="Q525" s="236"/>
      <c r="R525" s="236"/>
      <c r="S525" s="236"/>
      <c r="T525" s="237"/>
      <c r="AT525" s="238" t="s">
        <v>165</v>
      </c>
      <c r="AU525" s="238" t="s">
        <v>81</v>
      </c>
      <c r="AV525" s="13" t="s">
        <v>81</v>
      </c>
      <c r="AW525" s="13" t="s">
        <v>37</v>
      </c>
      <c r="AX525" s="13" t="s">
        <v>74</v>
      </c>
      <c r="AY525" s="238" t="s">
        <v>154</v>
      </c>
    </row>
    <row r="526" spans="2:65" s="14" customFormat="1" ht="12">
      <c r="B526" s="242"/>
      <c r="C526" s="243"/>
      <c r="D526" s="229" t="s">
        <v>165</v>
      </c>
      <c r="E526" s="244" t="s">
        <v>22</v>
      </c>
      <c r="F526" s="245" t="s">
        <v>178</v>
      </c>
      <c r="G526" s="243"/>
      <c r="H526" s="246">
        <v>4.7610000000000001</v>
      </c>
      <c r="I526" s="247"/>
      <c r="J526" s="243"/>
      <c r="K526" s="243"/>
      <c r="L526" s="248"/>
      <c r="M526" s="249"/>
      <c r="N526" s="250"/>
      <c r="O526" s="250"/>
      <c r="P526" s="250"/>
      <c r="Q526" s="250"/>
      <c r="R526" s="250"/>
      <c r="S526" s="250"/>
      <c r="T526" s="251"/>
      <c r="AT526" s="252" t="s">
        <v>165</v>
      </c>
      <c r="AU526" s="252" t="s">
        <v>81</v>
      </c>
      <c r="AV526" s="14" t="s">
        <v>161</v>
      </c>
      <c r="AW526" s="14" t="s">
        <v>37</v>
      </c>
      <c r="AX526" s="14" t="s">
        <v>24</v>
      </c>
      <c r="AY526" s="252" t="s">
        <v>154</v>
      </c>
    </row>
    <row r="527" spans="2:65" s="1" customFormat="1" ht="22.5" customHeight="1">
      <c r="B527" s="42"/>
      <c r="C527" s="201" t="s">
        <v>613</v>
      </c>
      <c r="D527" s="201" t="s">
        <v>156</v>
      </c>
      <c r="E527" s="202" t="s">
        <v>614</v>
      </c>
      <c r="F527" s="203" t="s">
        <v>615</v>
      </c>
      <c r="G527" s="204" t="s">
        <v>159</v>
      </c>
      <c r="H527" s="205">
        <v>0.5</v>
      </c>
      <c r="I527" s="206"/>
      <c r="J527" s="207">
        <f>ROUND(I527*H527,2)</f>
        <v>0</v>
      </c>
      <c r="K527" s="203" t="s">
        <v>160</v>
      </c>
      <c r="L527" s="62"/>
      <c r="M527" s="208" t="s">
        <v>22</v>
      </c>
      <c r="N527" s="209" t="s">
        <v>45</v>
      </c>
      <c r="O527" s="43"/>
      <c r="P527" s="210">
        <f>O527*H527</f>
        <v>0</v>
      </c>
      <c r="Q527" s="210">
        <v>0</v>
      </c>
      <c r="R527" s="210">
        <f>Q527*H527</f>
        <v>0</v>
      </c>
      <c r="S527" s="210">
        <v>2.4</v>
      </c>
      <c r="T527" s="211">
        <f>S527*H527</f>
        <v>1.2</v>
      </c>
      <c r="AR527" s="25" t="s">
        <v>161</v>
      </c>
      <c r="AT527" s="25" t="s">
        <v>156</v>
      </c>
      <c r="AU527" s="25" t="s">
        <v>81</v>
      </c>
      <c r="AY527" s="25" t="s">
        <v>154</v>
      </c>
      <c r="BE527" s="212">
        <f>IF(N527="základní",J527,0)</f>
        <v>0</v>
      </c>
      <c r="BF527" s="212">
        <f>IF(N527="snížená",J527,0)</f>
        <v>0</v>
      </c>
      <c r="BG527" s="212">
        <f>IF(N527="zákl. přenesená",J527,0)</f>
        <v>0</v>
      </c>
      <c r="BH527" s="212">
        <f>IF(N527="sníž. přenesená",J527,0)</f>
        <v>0</v>
      </c>
      <c r="BI527" s="212">
        <f>IF(N527="nulová",J527,0)</f>
        <v>0</v>
      </c>
      <c r="BJ527" s="25" t="s">
        <v>24</v>
      </c>
      <c r="BK527" s="212">
        <f>ROUND(I527*H527,2)</f>
        <v>0</v>
      </c>
      <c r="BL527" s="25" t="s">
        <v>161</v>
      </c>
      <c r="BM527" s="25" t="s">
        <v>616</v>
      </c>
    </row>
    <row r="528" spans="2:65" s="1" customFormat="1" ht="36">
      <c r="B528" s="42"/>
      <c r="C528" s="64"/>
      <c r="D528" s="213" t="s">
        <v>163</v>
      </c>
      <c r="E528" s="64"/>
      <c r="F528" s="214" t="s">
        <v>617</v>
      </c>
      <c r="G528" s="64"/>
      <c r="H528" s="64"/>
      <c r="I528" s="169"/>
      <c r="J528" s="64"/>
      <c r="K528" s="64"/>
      <c r="L528" s="62"/>
      <c r="M528" s="215"/>
      <c r="N528" s="43"/>
      <c r="O528" s="43"/>
      <c r="P528" s="43"/>
      <c r="Q528" s="43"/>
      <c r="R528" s="43"/>
      <c r="S528" s="43"/>
      <c r="T528" s="79"/>
      <c r="AT528" s="25" t="s">
        <v>163</v>
      </c>
      <c r="AU528" s="25" t="s">
        <v>81</v>
      </c>
    </row>
    <row r="529" spans="2:65" s="12" customFormat="1" ht="12">
      <c r="B529" s="216"/>
      <c r="C529" s="217"/>
      <c r="D529" s="213" t="s">
        <v>165</v>
      </c>
      <c r="E529" s="218" t="s">
        <v>22</v>
      </c>
      <c r="F529" s="219" t="s">
        <v>173</v>
      </c>
      <c r="G529" s="217"/>
      <c r="H529" s="220" t="s">
        <v>22</v>
      </c>
      <c r="I529" s="221"/>
      <c r="J529" s="217"/>
      <c r="K529" s="217"/>
      <c r="L529" s="222"/>
      <c r="M529" s="223"/>
      <c r="N529" s="224"/>
      <c r="O529" s="224"/>
      <c r="P529" s="224"/>
      <c r="Q529" s="224"/>
      <c r="R529" s="224"/>
      <c r="S529" s="224"/>
      <c r="T529" s="225"/>
      <c r="AT529" s="226" t="s">
        <v>165</v>
      </c>
      <c r="AU529" s="226" t="s">
        <v>81</v>
      </c>
      <c r="AV529" s="12" t="s">
        <v>24</v>
      </c>
      <c r="AW529" s="12" t="s">
        <v>37</v>
      </c>
      <c r="AX529" s="12" t="s">
        <v>74</v>
      </c>
      <c r="AY529" s="226" t="s">
        <v>154</v>
      </c>
    </row>
    <row r="530" spans="2:65" s="13" customFormat="1" ht="12">
      <c r="B530" s="227"/>
      <c r="C530" s="228"/>
      <c r="D530" s="229" t="s">
        <v>165</v>
      </c>
      <c r="E530" s="230" t="s">
        <v>22</v>
      </c>
      <c r="F530" s="231" t="s">
        <v>618</v>
      </c>
      <c r="G530" s="228"/>
      <c r="H530" s="232">
        <v>0.5</v>
      </c>
      <c r="I530" s="233"/>
      <c r="J530" s="228"/>
      <c r="K530" s="228"/>
      <c r="L530" s="234"/>
      <c r="M530" s="235"/>
      <c r="N530" s="236"/>
      <c r="O530" s="236"/>
      <c r="P530" s="236"/>
      <c r="Q530" s="236"/>
      <c r="R530" s="236"/>
      <c r="S530" s="236"/>
      <c r="T530" s="237"/>
      <c r="AT530" s="238" t="s">
        <v>165</v>
      </c>
      <c r="AU530" s="238" t="s">
        <v>81</v>
      </c>
      <c r="AV530" s="13" t="s">
        <v>81</v>
      </c>
      <c r="AW530" s="13" t="s">
        <v>37</v>
      </c>
      <c r="AX530" s="13" t="s">
        <v>24</v>
      </c>
      <c r="AY530" s="238" t="s">
        <v>154</v>
      </c>
    </row>
    <row r="531" spans="2:65" s="1" customFormat="1" ht="31.5" customHeight="1">
      <c r="B531" s="42"/>
      <c r="C531" s="201" t="s">
        <v>619</v>
      </c>
      <c r="D531" s="201" t="s">
        <v>156</v>
      </c>
      <c r="E531" s="202" t="s">
        <v>620</v>
      </c>
      <c r="F531" s="203" t="s">
        <v>621</v>
      </c>
      <c r="G531" s="204" t="s">
        <v>241</v>
      </c>
      <c r="H531" s="205">
        <v>25.01</v>
      </c>
      <c r="I531" s="206"/>
      <c r="J531" s="207">
        <f>ROUND(I531*H531,2)</f>
        <v>0</v>
      </c>
      <c r="K531" s="203" t="s">
        <v>160</v>
      </c>
      <c r="L531" s="62"/>
      <c r="M531" s="208" t="s">
        <v>22</v>
      </c>
      <c r="N531" s="209" t="s">
        <v>45</v>
      </c>
      <c r="O531" s="43"/>
      <c r="P531" s="210">
        <f>O531*H531</f>
        <v>0</v>
      </c>
      <c r="Q531" s="210">
        <v>0</v>
      </c>
      <c r="R531" s="210">
        <f>Q531*H531</f>
        <v>0</v>
      </c>
      <c r="S531" s="210">
        <v>5.3999999999999999E-2</v>
      </c>
      <c r="T531" s="211">
        <f>S531*H531</f>
        <v>1.3505400000000001</v>
      </c>
      <c r="AR531" s="25" t="s">
        <v>161</v>
      </c>
      <c r="AT531" s="25" t="s">
        <v>156</v>
      </c>
      <c r="AU531" s="25" t="s">
        <v>81</v>
      </c>
      <c r="AY531" s="25" t="s">
        <v>154</v>
      </c>
      <c r="BE531" s="212">
        <f>IF(N531="základní",J531,0)</f>
        <v>0</v>
      </c>
      <c r="BF531" s="212">
        <f>IF(N531="snížená",J531,0)</f>
        <v>0</v>
      </c>
      <c r="BG531" s="212">
        <f>IF(N531="zákl. přenesená",J531,0)</f>
        <v>0</v>
      </c>
      <c r="BH531" s="212">
        <f>IF(N531="sníž. přenesená",J531,0)</f>
        <v>0</v>
      </c>
      <c r="BI531" s="212">
        <f>IF(N531="nulová",J531,0)</f>
        <v>0</v>
      </c>
      <c r="BJ531" s="25" t="s">
        <v>24</v>
      </c>
      <c r="BK531" s="212">
        <f>ROUND(I531*H531,2)</f>
        <v>0</v>
      </c>
      <c r="BL531" s="25" t="s">
        <v>161</v>
      </c>
      <c r="BM531" s="25" t="s">
        <v>622</v>
      </c>
    </row>
    <row r="532" spans="2:65" s="1" customFormat="1" ht="24">
      <c r="B532" s="42"/>
      <c r="C532" s="64"/>
      <c r="D532" s="213" t="s">
        <v>163</v>
      </c>
      <c r="E532" s="64"/>
      <c r="F532" s="214" t="s">
        <v>623</v>
      </c>
      <c r="G532" s="64"/>
      <c r="H532" s="64"/>
      <c r="I532" s="169"/>
      <c r="J532" s="64"/>
      <c r="K532" s="64"/>
      <c r="L532" s="62"/>
      <c r="M532" s="215"/>
      <c r="N532" s="43"/>
      <c r="O532" s="43"/>
      <c r="P532" s="43"/>
      <c r="Q532" s="43"/>
      <c r="R532" s="43"/>
      <c r="S532" s="43"/>
      <c r="T532" s="79"/>
      <c r="AT532" s="25" t="s">
        <v>163</v>
      </c>
      <c r="AU532" s="25" t="s">
        <v>81</v>
      </c>
    </row>
    <row r="533" spans="2:65" s="12" customFormat="1" ht="12">
      <c r="B533" s="216"/>
      <c r="C533" s="217"/>
      <c r="D533" s="213" t="s">
        <v>165</v>
      </c>
      <c r="E533" s="218" t="s">
        <v>22</v>
      </c>
      <c r="F533" s="219" t="s">
        <v>273</v>
      </c>
      <c r="G533" s="217"/>
      <c r="H533" s="220" t="s">
        <v>22</v>
      </c>
      <c r="I533" s="221"/>
      <c r="J533" s="217"/>
      <c r="K533" s="217"/>
      <c r="L533" s="222"/>
      <c r="M533" s="223"/>
      <c r="N533" s="224"/>
      <c r="O533" s="224"/>
      <c r="P533" s="224"/>
      <c r="Q533" s="224"/>
      <c r="R533" s="224"/>
      <c r="S533" s="224"/>
      <c r="T533" s="225"/>
      <c r="AT533" s="226" t="s">
        <v>165</v>
      </c>
      <c r="AU533" s="226" t="s">
        <v>81</v>
      </c>
      <c r="AV533" s="12" t="s">
        <v>24</v>
      </c>
      <c r="AW533" s="12" t="s">
        <v>37</v>
      </c>
      <c r="AX533" s="12" t="s">
        <v>74</v>
      </c>
      <c r="AY533" s="226" t="s">
        <v>154</v>
      </c>
    </row>
    <row r="534" spans="2:65" s="13" customFormat="1" ht="12">
      <c r="B534" s="227"/>
      <c r="C534" s="228"/>
      <c r="D534" s="213" t="s">
        <v>165</v>
      </c>
      <c r="E534" s="239" t="s">
        <v>22</v>
      </c>
      <c r="F534" s="240" t="s">
        <v>624</v>
      </c>
      <c r="G534" s="228"/>
      <c r="H534" s="241">
        <v>21.33</v>
      </c>
      <c r="I534" s="233"/>
      <c r="J534" s="228"/>
      <c r="K534" s="228"/>
      <c r="L534" s="234"/>
      <c r="M534" s="235"/>
      <c r="N534" s="236"/>
      <c r="O534" s="236"/>
      <c r="P534" s="236"/>
      <c r="Q534" s="236"/>
      <c r="R534" s="236"/>
      <c r="S534" s="236"/>
      <c r="T534" s="237"/>
      <c r="AT534" s="238" t="s">
        <v>165</v>
      </c>
      <c r="AU534" s="238" t="s">
        <v>81</v>
      </c>
      <c r="AV534" s="13" t="s">
        <v>81</v>
      </c>
      <c r="AW534" s="13" t="s">
        <v>37</v>
      </c>
      <c r="AX534" s="13" t="s">
        <v>74</v>
      </c>
      <c r="AY534" s="238" t="s">
        <v>154</v>
      </c>
    </row>
    <row r="535" spans="2:65" s="13" customFormat="1" ht="12">
      <c r="B535" s="227"/>
      <c r="C535" s="228"/>
      <c r="D535" s="213" t="s">
        <v>165</v>
      </c>
      <c r="E535" s="239" t="s">
        <v>22</v>
      </c>
      <c r="F535" s="240" t="s">
        <v>625</v>
      </c>
      <c r="G535" s="228"/>
      <c r="H535" s="241">
        <v>3.68</v>
      </c>
      <c r="I535" s="233"/>
      <c r="J535" s="228"/>
      <c r="K535" s="228"/>
      <c r="L535" s="234"/>
      <c r="M535" s="235"/>
      <c r="N535" s="236"/>
      <c r="O535" s="236"/>
      <c r="P535" s="236"/>
      <c r="Q535" s="236"/>
      <c r="R535" s="236"/>
      <c r="S535" s="236"/>
      <c r="T535" s="237"/>
      <c r="AT535" s="238" t="s">
        <v>165</v>
      </c>
      <c r="AU535" s="238" t="s">
        <v>81</v>
      </c>
      <c r="AV535" s="13" t="s">
        <v>81</v>
      </c>
      <c r="AW535" s="13" t="s">
        <v>37</v>
      </c>
      <c r="AX535" s="13" t="s">
        <v>74</v>
      </c>
      <c r="AY535" s="238" t="s">
        <v>154</v>
      </c>
    </row>
    <row r="536" spans="2:65" s="14" customFormat="1" ht="12">
      <c r="B536" s="242"/>
      <c r="C536" s="243"/>
      <c r="D536" s="229" t="s">
        <v>165</v>
      </c>
      <c r="E536" s="244" t="s">
        <v>22</v>
      </c>
      <c r="F536" s="245" t="s">
        <v>178</v>
      </c>
      <c r="G536" s="243"/>
      <c r="H536" s="246">
        <v>25.01</v>
      </c>
      <c r="I536" s="247"/>
      <c r="J536" s="243"/>
      <c r="K536" s="243"/>
      <c r="L536" s="248"/>
      <c r="M536" s="249"/>
      <c r="N536" s="250"/>
      <c r="O536" s="250"/>
      <c r="P536" s="250"/>
      <c r="Q536" s="250"/>
      <c r="R536" s="250"/>
      <c r="S536" s="250"/>
      <c r="T536" s="251"/>
      <c r="AT536" s="252" t="s">
        <v>165</v>
      </c>
      <c r="AU536" s="252" t="s">
        <v>81</v>
      </c>
      <c r="AV536" s="14" t="s">
        <v>161</v>
      </c>
      <c r="AW536" s="14" t="s">
        <v>37</v>
      </c>
      <c r="AX536" s="14" t="s">
        <v>24</v>
      </c>
      <c r="AY536" s="252" t="s">
        <v>154</v>
      </c>
    </row>
    <row r="537" spans="2:65" s="1" customFormat="1" ht="31.5" customHeight="1">
      <c r="B537" s="42"/>
      <c r="C537" s="201" t="s">
        <v>358</v>
      </c>
      <c r="D537" s="201" t="s">
        <v>156</v>
      </c>
      <c r="E537" s="202" t="s">
        <v>626</v>
      </c>
      <c r="F537" s="203" t="s">
        <v>627</v>
      </c>
      <c r="G537" s="204" t="s">
        <v>241</v>
      </c>
      <c r="H537" s="205">
        <v>9.6</v>
      </c>
      <c r="I537" s="206"/>
      <c r="J537" s="207">
        <f>ROUND(I537*H537,2)</f>
        <v>0</v>
      </c>
      <c r="K537" s="203" t="s">
        <v>160</v>
      </c>
      <c r="L537" s="62"/>
      <c r="M537" s="208" t="s">
        <v>22</v>
      </c>
      <c r="N537" s="209" t="s">
        <v>45</v>
      </c>
      <c r="O537" s="43"/>
      <c r="P537" s="210">
        <f>O537*H537</f>
        <v>0</v>
      </c>
      <c r="Q537" s="210">
        <v>0</v>
      </c>
      <c r="R537" s="210">
        <f>Q537*H537</f>
        <v>0</v>
      </c>
      <c r="S537" s="210">
        <v>8.7999999999999995E-2</v>
      </c>
      <c r="T537" s="211">
        <f>S537*H537</f>
        <v>0.84479999999999988</v>
      </c>
      <c r="AR537" s="25" t="s">
        <v>161</v>
      </c>
      <c r="AT537" s="25" t="s">
        <v>156</v>
      </c>
      <c r="AU537" s="25" t="s">
        <v>81</v>
      </c>
      <c r="AY537" s="25" t="s">
        <v>154</v>
      </c>
      <c r="BE537" s="212">
        <f>IF(N537="základní",J537,0)</f>
        <v>0</v>
      </c>
      <c r="BF537" s="212">
        <f>IF(N537="snížená",J537,0)</f>
        <v>0</v>
      </c>
      <c r="BG537" s="212">
        <f>IF(N537="zákl. přenesená",J537,0)</f>
        <v>0</v>
      </c>
      <c r="BH537" s="212">
        <f>IF(N537="sníž. přenesená",J537,0)</f>
        <v>0</v>
      </c>
      <c r="BI537" s="212">
        <f>IF(N537="nulová",J537,0)</f>
        <v>0</v>
      </c>
      <c r="BJ537" s="25" t="s">
        <v>24</v>
      </c>
      <c r="BK537" s="212">
        <f>ROUND(I537*H537,2)</f>
        <v>0</v>
      </c>
      <c r="BL537" s="25" t="s">
        <v>161</v>
      </c>
      <c r="BM537" s="25" t="s">
        <v>628</v>
      </c>
    </row>
    <row r="538" spans="2:65" s="1" customFormat="1" ht="24">
      <c r="B538" s="42"/>
      <c r="C538" s="64"/>
      <c r="D538" s="213" t="s">
        <v>163</v>
      </c>
      <c r="E538" s="64"/>
      <c r="F538" s="214" t="s">
        <v>623</v>
      </c>
      <c r="G538" s="64"/>
      <c r="H538" s="64"/>
      <c r="I538" s="169"/>
      <c r="J538" s="64"/>
      <c r="K538" s="64"/>
      <c r="L538" s="62"/>
      <c r="M538" s="215"/>
      <c r="N538" s="43"/>
      <c r="O538" s="43"/>
      <c r="P538" s="43"/>
      <c r="Q538" s="43"/>
      <c r="R538" s="43"/>
      <c r="S538" s="43"/>
      <c r="T538" s="79"/>
      <c r="AT538" s="25" t="s">
        <v>163</v>
      </c>
      <c r="AU538" s="25" t="s">
        <v>81</v>
      </c>
    </row>
    <row r="539" spans="2:65" s="12" customFormat="1" ht="12">
      <c r="B539" s="216"/>
      <c r="C539" s="217"/>
      <c r="D539" s="213" t="s">
        <v>165</v>
      </c>
      <c r="E539" s="218" t="s">
        <v>22</v>
      </c>
      <c r="F539" s="219" t="s">
        <v>273</v>
      </c>
      <c r="G539" s="217"/>
      <c r="H539" s="220" t="s">
        <v>22</v>
      </c>
      <c r="I539" s="221"/>
      <c r="J539" s="217"/>
      <c r="K539" s="217"/>
      <c r="L539" s="222"/>
      <c r="M539" s="223"/>
      <c r="N539" s="224"/>
      <c r="O539" s="224"/>
      <c r="P539" s="224"/>
      <c r="Q539" s="224"/>
      <c r="R539" s="224"/>
      <c r="S539" s="224"/>
      <c r="T539" s="225"/>
      <c r="AT539" s="226" t="s">
        <v>165</v>
      </c>
      <c r="AU539" s="226" t="s">
        <v>81</v>
      </c>
      <c r="AV539" s="12" t="s">
        <v>24</v>
      </c>
      <c r="AW539" s="12" t="s">
        <v>37</v>
      </c>
      <c r="AX539" s="12" t="s">
        <v>74</v>
      </c>
      <c r="AY539" s="226" t="s">
        <v>154</v>
      </c>
    </row>
    <row r="540" spans="2:65" s="13" customFormat="1" ht="12">
      <c r="B540" s="227"/>
      <c r="C540" s="228"/>
      <c r="D540" s="229" t="s">
        <v>165</v>
      </c>
      <c r="E540" s="230" t="s">
        <v>22</v>
      </c>
      <c r="F540" s="231" t="s">
        <v>629</v>
      </c>
      <c r="G540" s="228"/>
      <c r="H540" s="232">
        <v>9.6</v>
      </c>
      <c r="I540" s="233"/>
      <c r="J540" s="228"/>
      <c r="K540" s="228"/>
      <c r="L540" s="234"/>
      <c r="M540" s="235"/>
      <c r="N540" s="236"/>
      <c r="O540" s="236"/>
      <c r="P540" s="236"/>
      <c r="Q540" s="236"/>
      <c r="R540" s="236"/>
      <c r="S540" s="236"/>
      <c r="T540" s="237"/>
      <c r="AT540" s="238" t="s">
        <v>165</v>
      </c>
      <c r="AU540" s="238" t="s">
        <v>81</v>
      </c>
      <c r="AV540" s="13" t="s">
        <v>81</v>
      </c>
      <c r="AW540" s="13" t="s">
        <v>37</v>
      </c>
      <c r="AX540" s="13" t="s">
        <v>24</v>
      </c>
      <c r="AY540" s="238" t="s">
        <v>154</v>
      </c>
    </row>
    <row r="541" spans="2:65" s="1" customFormat="1" ht="44.25" customHeight="1">
      <c r="B541" s="42"/>
      <c r="C541" s="201" t="s">
        <v>630</v>
      </c>
      <c r="D541" s="201" t="s">
        <v>156</v>
      </c>
      <c r="E541" s="202" t="s">
        <v>631</v>
      </c>
      <c r="F541" s="203" t="s">
        <v>632</v>
      </c>
      <c r="G541" s="204" t="s">
        <v>554</v>
      </c>
      <c r="H541" s="205">
        <v>26.45</v>
      </c>
      <c r="I541" s="206"/>
      <c r="J541" s="207">
        <f>ROUND(I541*H541,2)</f>
        <v>0</v>
      </c>
      <c r="K541" s="203" t="s">
        <v>160</v>
      </c>
      <c r="L541" s="62"/>
      <c r="M541" s="208" t="s">
        <v>22</v>
      </c>
      <c r="N541" s="209" t="s">
        <v>45</v>
      </c>
      <c r="O541" s="43"/>
      <c r="P541" s="210">
        <f>O541*H541</f>
        <v>0</v>
      </c>
      <c r="Q541" s="210">
        <v>0</v>
      </c>
      <c r="R541" s="210">
        <f>Q541*H541</f>
        <v>0</v>
      </c>
      <c r="S541" s="210">
        <v>6.5000000000000002E-2</v>
      </c>
      <c r="T541" s="211">
        <f>S541*H541</f>
        <v>1.7192499999999999</v>
      </c>
      <c r="AR541" s="25" t="s">
        <v>161</v>
      </c>
      <c r="AT541" s="25" t="s">
        <v>156</v>
      </c>
      <c r="AU541" s="25" t="s">
        <v>81</v>
      </c>
      <c r="AY541" s="25" t="s">
        <v>154</v>
      </c>
      <c r="BE541" s="212">
        <f>IF(N541="základní",J541,0)</f>
        <v>0</v>
      </c>
      <c r="BF541" s="212">
        <f>IF(N541="snížená",J541,0)</f>
        <v>0</v>
      </c>
      <c r="BG541" s="212">
        <f>IF(N541="zákl. přenesená",J541,0)</f>
        <v>0</v>
      </c>
      <c r="BH541" s="212">
        <f>IF(N541="sníž. přenesená",J541,0)</f>
        <v>0</v>
      </c>
      <c r="BI541" s="212">
        <f>IF(N541="nulová",J541,0)</f>
        <v>0</v>
      </c>
      <c r="BJ541" s="25" t="s">
        <v>24</v>
      </c>
      <c r="BK541" s="212">
        <f>ROUND(I541*H541,2)</f>
        <v>0</v>
      </c>
      <c r="BL541" s="25" t="s">
        <v>161</v>
      </c>
      <c r="BM541" s="25" t="s">
        <v>633</v>
      </c>
    </row>
    <row r="542" spans="2:65" s="12" customFormat="1" ht="12">
      <c r="B542" s="216"/>
      <c r="C542" s="217"/>
      <c r="D542" s="213" t="s">
        <v>165</v>
      </c>
      <c r="E542" s="218" t="s">
        <v>22</v>
      </c>
      <c r="F542" s="219" t="s">
        <v>273</v>
      </c>
      <c r="G542" s="217"/>
      <c r="H542" s="220" t="s">
        <v>22</v>
      </c>
      <c r="I542" s="221"/>
      <c r="J542" s="217"/>
      <c r="K542" s="217"/>
      <c r="L542" s="222"/>
      <c r="M542" s="223"/>
      <c r="N542" s="224"/>
      <c r="O542" s="224"/>
      <c r="P542" s="224"/>
      <c r="Q542" s="224"/>
      <c r="R542" s="224"/>
      <c r="S542" s="224"/>
      <c r="T542" s="225"/>
      <c r="AT542" s="226" t="s">
        <v>165</v>
      </c>
      <c r="AU542" s="226" t="s">
        <v>81</v>
      </c>
      <c r="AV542" s="12" t="s">
        <v>24</v>
      </c>
      <c r="AW542" s="12" t="s">
        <v>37</v>
      </c>
      <c r="AX542" s="12" t="s">
        <v>74</v>
      </c>
      <c r="AY542" s="226" t="s">
        <v>154</v>
      </c>
    </row>
    <row r="543" spans="2:65" s="13" customFormat="1" ht="12">
      <c r="B543" s="227"/>
      <c r="C543" s="228"/>
      <c r="D543" s="213" t="s">
        <v>165</v>
      </c>
      <c r="E543" s="239" t="s">
        <v>22</v>
      </c>
      <c r="F543" s="240" t="s">
        <v>634</v>
      </c>
      <c r="G543" s="228"/>
      <c r="H543" s="241">
        <v>6.15</v>
      </c>
      <c r="I543" s="233"/>
      <c r="J543" s="228"/>
      <c r="K543" s="228"/>
      <c r="L543" s="234"/>
      <c r="M543" s="235"/>
      <c r="N543" s="236"/>
      <c r="O543" s="236"/>
      <c r="P543" s="236"/>
      <c r="Q543" s="236"/>
      <c r="R543" s="236"/>
      <c r="S543" s="236"/>
      <c r="T543" s="237"/>
      <c r="AT543" s="238" t="s">
        <v>165</v>
      </c>
      <c r="AU543" s="238" t="s">
        <v>81</v>
      </c>
      <c r="AV543" s="13" t="s">
        <v>81</v>
      </c>
      <c r="AW543" s="13" t="s">
        <v>37</v>
      </c>
      <c r="AX543" s="13" t="s">
        <v>74</v>
      </c>
      <c r="AY543" s="238" t="s">
        <v>154</v>
      </c>
    </row>
    <row r="544" spans="2:65" s="13" customFormat="1" ht="12">
      <c r="B544" s="227"/>
      <c r="C544" s="228"/>
      <c r="D544" s="213" t="s">
        <v>165</v>
      </c>
      <c r="E544" s="239" t="s">
        <v>22</v>
      </c>
      <c r="F544" s="240" t="s">
        <v>635</v>
      </c>
      <c r="G544" s="228"/>
      <c r="H544" s="241">
        <v>15.8</v>
      </c>
      <c r="I544" s="233"/>
      <c r="J544" s="228"/>
      <c r="K544" s="228"/>
      <c r="L544" s="234"/>
      <c r="M544" s="235"/>
      <c r="N544" s="236"/>
      <c r="O544" s="236"/>
      <c r="P544" s="236"/>
      <c r="Q544" s="236"/>
      <c r="R544" s="236"/>
      <c r="S544" s="236"/>
      <c r="T544" s="237"/>
      <c r="AT544" s="238" t="s">
        <v>165</v>
      </c>
      <c r="AU544" s="238" t="s">
        <v>81</v>
      </c>
      <c r="AV544" s="13" t="s">
        <v>81</v>
      </c>
      <c r="AW544" s="13" t="s">
        <v>37</v>
      </c>
      <c r="AX544" s="13" t="s">
        <v>74</v>
      </c>
      <c r="AY544" s="238" t="s">
        <v>154</v>
      </c>
    </row>
    <row r="545" spans="2:65" s="13" customFormat="1" ht="12">
      <c r="B545" s="227"/>
      <c r="C545" s="228"/>
      <c r="D545" s="213" t="s">
        <v>165</v>
      </c>
      <c r="E545" s="239" t="s">
        <v>22</v>
      </c>
      <c r="F545" s="240" t="s">
        <v>636</v>
      </c>
      <c r="G545" s="228"/>
      <c r="H545" s="241">
        <v>4.5</v>
      </c>
      <c r="I545" s="233"/>
      <c r="J545" s="228"/>
      <c r="K545" s="228"/>
      <c r="L545" s="234"/>
      <c r="M545" s="235"/>
      <c r="N545" s="236"/>
      <c r="O545" s="236"/>
      <c r="P545" s="236"/>
      <c r="Q545" s="236"/>
      <c r="R545" s="236"/>
      <c r="S545" s="236"/>
      <c r="T545" s="237"/>
      <c r="AT545" s="238" t="s">
        <v>165</v>
      </c>
      <c r="AU545" s="238" t="s">
        <v>81</v>
      </c>
      <c r="AV545" s="13" t="s">
        <v>81</v>
      </c>
      <c r="AW545" s="13" t="s">
        <v>37</v>
      </c>
      <c r="AX545" s="13" t="s">
        <v>74</v>
      </c>
      <c r="AY545" s="238" t="s">
        <v>154</v>
      </c>
    </row>
    <row r="546" spans="2:65" s="14" customFormat="1" ht="12">
      <c r="B546" s="242"/>
      <c r="C546" s="243"/>
      <c r="D546" s="229" t="s">
        <v>165</v>
      </c>
      <c r="E546" s="244" t="s">
        <v>22</v>
      </c>
      <c r="F546" s="245" t="s">
        <v>178</v>
      </c>
      <c r="G546" s="243"/>
      <c r="H546" s="246">
        <v>26.45</v>
      </c>
      <c r="I546" s="247"/>
      <c r="J546" s="243"/>
      <c r="K546" s="243"/>
      <c r="L546" s="248"/>
      <c r="M546" s="249"/>
      <c r="N546" s="250"/>
      <c r="O546" s="250"/>
      <c r="P546" s="250"/>
      <c r="Q546" s="250"/>
      <c r="R546" s="250"/>
      <c r="S546" s="250"/>
      <c r="T546" s="251"/>
      <c r="AT546" s="252" t="s">
        <v>165</v>
      </c>
      <c r="AU546" s="252" t="s">
        <v>81</v>
      </c>
      <c r="AV546" s="14" t="s">
        <v>161</v>
      </c>
      <c r="AW546" s="14" t="s">
        <v>37</v>
      </c>
      <c r="AX546" s="14" t="s">
        <v>24</v>
      </c>
      <c r="AY546" s="252" t="s">
        <v>154</v>
      </c>
    </row>
    <row r="547" spans="2:65" s="1" customFormat="1" ht="44.25" customHeight="1">
      <c r="B547" s="42"/>
      <c r="C547" s="201" t="s">
        <v>371</v>
      </c>
      <c r="D547" s="201" t="s">
        <v>156</v>
      </c>
      <c r="E547" s="202" t="s">
        <v>637</v>
      </c>
      <c r="F547" s="203" t="s">
        <v>638</v>
      </c>
      <c r="G547" s="204" t="s">
        <v>159</v>
      </c>
      <c r="H547" s="205">
        <v>0.14699999999999999</v>
      </c>
      <c r="I547" s="206"/>
      <c r="J547" s="207">
        <f>ROUND(I547*H547,2)</f>
        <v>0</v>
      </c>
      <c r="K547" s="203" t="s">
        <v>160</v>
      </c>
      <c r="L547" s="62"/>
      <c r="M547" s="208" t="s">
        <v>22</v>
      </c>
      <c r="N547" s="209" t="s">
        <v>45</v>
      </c>
      <c r="O547" s="43"/>
      <c r="P547" s="210">
        <f>O547*H547</f>
        <v>0</v>
      </c>
      <c r="Q547" s="210">
        <v>0</v>
      </c>
      <c r="R547" s="210">
        <f>Q547*H547</f>
        <v>0</v>
      </c>
      <c r="S547" s="210">
        <v>1.8</v>
      </c>
      <c r="T547" s="211">
        <f>S547*H547</f>
        <v>0.2646</v>
      </c>
      <c r="AR547" s="25" t="s">
        <v>161</v>
      </c>
      <c r="AT547" s="25" t="s">
        <v>156</v>
      </c>
      <c r="AU547" s="25" t="s">
        <v>81</v>
      </c>
      <c r="AY547" s="25" t="s">
        <v>154</v>
      </c>
      <c r="BE547" s="212">
        <f>IF(N547="základní",J547,0)</f>
        <v>0</v>
      </c>
      <c r="BF547" s="212">
        <f>IF(N547="snížená",J547,0)</f>
        <v>0</v>
      </c>
      <c r="BG547" s="212">
        <f>IF(N547="zákl. přenesená",J547,0)</f>
        <v>0</v>
      </c>
      <c r="BH547" s="212">
        <f>IF(N547="sníž. přenesená",J547,0)</f>
        <v>0</v>
      </c>
      <c r="BI547" s="212">
        <f>IF(N547="nulová",J547,0)</f>
        <v>0</v>
      </c>
      <c r="BJ547" s="25" t="s">
        <v>24</v>
      </c>
      <c r="BK547" s="212">
        <f>ROUND(I547*H547,2)</f>
        <v>0</v>
      </c>
      <c r="BL547" s="25" t="s">
        <v>161</v>
      </c>
      <c r="BM547" s="25" t="s">
        <v>639</v>
      </c>
    </row>
    <row r="548" spans="2:65" s="12" customFormat="1" ht="12">
      <c r="B548" s="216"/>
      <c r="C548" s="217"/>
      <c r="D548" s="213" t="s">
        <v>165</v>
      </c>
      <c r="E548" s="218" t="s">
        <v>22</v>
      </c>
      <c r="F548" s="219" t="s">
        <v>273</v>
      </c>
      <c r="G548" s="217"/>
      <c r="H548" s="220" t="s">
        <v>22</v>
      </c>
      <c r="I548" s="221"/>
      <c r="J548" s="217"/>
      <c r="K548" s="217"/>
      <c r="L548" s="222"/>
      <c r="M548" s="223"/>
      <c r="N548" s="224"/>
      <c r="O548" s="224"/>
      <c r="P548" s="224"/>
      <c r="Q548" s="224"/>
      <c r="R548" s="224"/>
      <c r="S548" s="224"/>
      <c r="T548" s="225"/>
      <c r="AT548" s="226" t="s">
        <v>165</v>
      </c>
      <c r="AU548" s="226" t="s">
        <v>81</v>
      </c>
      <c r="AV548" s="12" t="s">
        <v>24</v>
      </c>
      <c r="AW548" s="12" t="s">
        <v>37</v>
      </c>
      <c r="AX548" s="12" t="s">
        <v>74</v>
      </c>
      <c r="AY548" s="226" t="s">
        <v>154</v>
      </c>
    </row>
    <row r="549" spans="2:65" s="13" customFormat="1" ht="12">
      <c r="B549" s="227"/>
      <c r="C549" s="228"/>
      <c r="D549" s="229" t="s">
        <v>165</v>
      </c>
      <c r="E549" s="230" t="s">
        <v>22</v>
      </c>
      <c r="F549" s="231" t="s">
        <v>640</v>
      </c>
      <c r="G549" s="228"/>
      <c r="H549" s="232">
        <v>0.14699999999999999</v>
      </c>
      <c r="I549" s="233"/>
      <c r="J549" s="228"/>
      <c r="K549" s="228"/>
      <c r="L549" s="234"/>
      <c r="M549" s="235"/>
      <c r="N549" s="236"/>
      <c r="O549" s="236"/>
      <c r="P549" s="236"/>
      <c r="Q549" s="236"/>
      <c r="R549" s="236"/>
      <c r="S549" s="236"/>
      <c r="T549" s="237"/>
      <c r="AT549" s="238" t="s">
        <v>165</v>
      </c>
      <c r="AU549" s="238" t="s">
        <v>81</v>
      </c>
      <c r="AV549" s="13" t="s">
        <v>81</v>
      </c>
      <c r="AW549" s="13" t="s">
        <v>37</v>
      </c>
      <c r="AX549" s="13" t="s">
        <v>24</v>
      </c>
      <c r="AY549" s="238" t="s">
        <v>154</v>
      </c>
    </row>
    <row r="550" spans="2:65" s="1" customFormat="1" ht="44.25" customHeight="1">
      <c r="B550" s="42"/>
      <c r="C550" s="201" t="s">
        <v>402</v>
      </c>
      <c r="D550" s="201" t="s">
        <v>156</v>
      </c>
      <c r="E550" s="202" t="s">
        <v>641</v>
      </c>
      <c r="F550" s="203" t="s">
        <v>642</v>
      </c>
      <c r="G550" s="204" t="s">
        <v>241</v>
      </c>
      <c r="H550" s="205">
        <v>8.1989999999999998</v>
      </c>
      <c r="I550" s="206"/>
      <c r="J550" s="207">
        <f>ROUND(I550*H550,2)</f>
        <v>0</v>
      </c>
      <c r="K550" s="203" t="s">
        <v>160</v>
      </c>
      <c r="L550" s="62"/>
      <c r="M550" s="208" t="s">
        <v>22</v>
      </c>
      <c r="N550" s="209" t="s">
        <v>45</v>
      </c>
      <c r="O550" s="43"/>
      <c r="P550" s="210">
        <f>O550*H550</f>
        <v>0</v>
      </c>
      <c r="Q550" s="210">
        <v>0</v>
      </c>
      <c r="R550" s="210">
        <f>Q550*H550</f>
        <v>0</v>
      </c>
      <c r="S550" s="210">
        <v>0.18</v>
      </c>
      <c r="T550" s="211">
        <f>S550*H550</f>
        <v>1.4758199999999999</v>
      </c>
      <c r="AR550" s="25" t="s">
        <v>161</v>
      </c>
      <c r="AT550" s="25" t="s">
        <v>156</v>
      </c>
      <c r="AU550" s="25" t="s">
        <v>81</v>
      </c>
      <c r="AY550" s="25" t="s">
        <v>154</v>
      </c>
      <c r="BE550" s="212">
        <f>IF(N550="základní",J550,0)</f>
        <v>0</v>
      </c>
      <c r="BF550" s="212">
        <f>IF(N550="snížená",J550,0)</f>
        <v>0</v>
      </c>
      <c r="BG550" s="212">
        <f>IF(N550="zákl. přenesená",J550,0)</f>
        <v>0</v>
      </c>
      <c r="BH550" s="212">
        <f>IF(N550="sníž. přenesená",J550,0)</f>
        <v>0</v>
      </c>
      <c r="BI550" s="212">
        <f>IF(N550="nulová",J550,0)</f>
        <v>0</v>
      </c>
      <c r="BJ550" s="25" t="s">
        <v>24</v>
      </c>
      <c r="BK550" s="212">
        <f>ROUND(I550*H550,2)</f>
        <v>0</v>
      </c>
      <c r="BL550" s="25" t="s">
        <v>161</v>
      </c>
      <c r="BM550" s="25" t="s">
        <v>643</v>
      </c>
    </row>
    <row r="551" spans="2:65" s="12" customFormat="1" ht="12">
      <c r="B551" s="216"/>
      <c r="C551" s="217"/>
      <c r="D551" s="213" t="s">
        <v>165</v>
      </c>
      <c r="E551" s="218" t="s">
        <v>22</v>
      </c>
      <c r="F551" s="219" t="s">
        <v>273</v>
      </c>
      <c r="G551" s="217"/>
      <c r="H551" s="220" t="s">
        <v>22</v>
      </c>
      <c r="I551" s="221"/>
      <c r="J551" s="217"/>
      <c r="K551" s="217"/>
      <c r="L551" s="222"/>
      <c r="M551" s="223"/>
      <c r="N551" s="224"/>
      <c r="O551" s="224"/>
      <c r="P551" s="224"/>
      <c r="Q551" s="224"/>
      <c r="R551" s="224"/>
      <c r="S551" s="224"/>
      <c r="T551" s="225"/>
      <c r="AT551" s="226" t="s">
        <v>165</v>
      </c>
      <c r="AU551" s="226" t="s">
        <v>81</v>
      </c>
      <c r="AV551" s="12" t="s">
        <v>24</v>
      </c>
      <c r="AW551" s="12" t="s">
        <v>37</v>
      </c>
      <c r="AX551" s="12" t="s">
        <v>74</v>
      </c>
      <c r="AY551" s="226" t="s">
        <v>154</v>
      </c>
    </row>
    <row r="552" spans="2:65" s="13" customFormat="1" ht="12">
      <c r="B552" s="227"/>
      <c r="C552" s="228"/>
      <c r="D552" s="213" t="s">
        <v>165</v>
      </c>
      <c r="E552" s="239" t="s">
        <v>22</v>
      </c>
      <c r="F552" s="240" t="s">
        <v>644</v>
      </c>
      <c r="G552" s="228"/>
      <c r="H552" s="241">
        <v>2.8620000000000001</v>
      </c>
      <c r="I552" s="233"/>
      <c r="J552" s="228"/>
      <c r="K552" s="228"/>
      <c r="L552" s="234"/>
      <c r="M552" s="235"/>
      <c r="N552" s="236"/>
      <c r="O552" s="236"/>
      <c r="P552" s="236"/>
      <c r="Q552" s="236"/>
      <c r="R552" s="236"/>
      <c r="S552" s="236"/>
      <c r="T552" s="237"/>
      <c r="AT552" s="238" t="s">
        <v>165</v>
      </c>
      <c r="AU552" s="238" t="s">
        <v>81</v>
      </c>
      <c r="AV552" s="13" t="s">
        <v>81</v>
      </c>
      <c r="AW552" s="13" t="s">
        <v>37</v>
      </c>
      <c r="AX552" s="13" t="s">
        <v>74</v>
      </c>
      <c r="AY552" s="238" t="s">
        <v>154</v>
      </c>
    </row>
    <row r="553" spans="2:65" s="13" customFormat="1" ht="12">
      <c r="B553" s="227"/>
      <c r="C553" s="228"/>
      <c r="D553" s="213" t="s">
        <v>165</v>
      </c>
      <c r="E553" s="239" t="s">
        <v>22</v>
      </c>
      <c r="F553" s="240" t="s">
        <v>645</v>
      </c>
      <c r="G553" s="228"/>
      <c r="H553" s="241">
        <v>-1.6</v>
      </c>
      <c r="I553" s="233"/>
      <c r="J553" s="228"/>
      <c r="K553" s="228"/>
      <c r="L553" s="234"/>
      <c r="M553" s="235"/>
      <c r="N553" s="236"/>
      <c r="O553" s="236"/>
      <c r="P553" s="236"/>
      <c r="Q553" s="236"/>
      <c r="R553" s="236"/>
      <c r="S553" s="236"/>
      <c r="T553" s="237"/>
      <c r="AT553" s="238" t="s">
        <v>165</v>
      </c>
      <c r="AU553" s="238" t="s">
        <v>81</v>
      </c>
      <c r="AV553" s="13" t="s">
        <v>81</v>
      </c>
      <c r="AW553" s="13" t="s">
        <v>37</v>
      </c>
      <c r="AX553" s="13" t="s">
        <v>74</v>
      </c>
      <c r="AY553" s="238" t="s">
        <v>154</v>
      </c>
    </row>
    <row r="554" spans="2:65" s="13" customFormat="1" ht="12">
      <c r="B554" s="227"/>
      <c r="C554" s="228"/>
      <c r="D554" s="213" t="s">
        <v>165</v>
      </c>
      <c r="E554" s="239" t="s">
        <v>22</v>
      </c>
      <c r="F554" s="240" t="s">
        <v>646</v>
      </c>
      <c r="G554" s="228"/>
      <c r="H554" s="241">
        <v>2.1920000000000002</v>
      </c>
      <c r="I554" s="233"/>
      <c r="J554" s="228"/>
      <c r="K554" s="228"/>
      <c r="L554" s="234"/>
      <c r="M554" s="235"/>
      <c r="N554" s="236"/>
      <c r="O554" s="236"/>
      <c r="P554" s="236"/>
      <c r="Q554" s="236"/>
      <c r="R554" s="236"/>
      <c r="S554" s="236"/>
      <c r="T554" s="237"/>
      <c r="AT554" s="238" t="s">
        <v>165</v>
      </c>
      <c r="AU554" s="238" t="s">
        <v>81</v>
      </c>
      <c r="AV554" s="13" t="s">
        <v>81</v>
      </c>
      <c r="AW554" s="13" t="s">
        <v>37</v>
      </c>
      <c r="AX554" s="13" t="s">
        <v>74</v>
      </c>
      <c r="AY554" s="238" t="s">
        <v>154</v>
      </c>
    </row>
    <row r="555" spans="2:65" s="13" customFormat="1" ht="12">
      <c r="B555" s="227"/>
      <c r="C555" s="228"/>
      <c r="D555" s="213" t="s">
        <v>165</v>
      </c>
      <c r="E555" s="239" t="s">
        <v>22</v>
      </c>
      <c r="F555" s="240" t="s">
        <v>647</v>
      </c>
      <c r="G555" s="228"/>
      <c r="H555" s="241">
        <v>5.13</v>
      </c>
      <c r="I555" s="233"/>
      <c r="J555" s="228"/>
      <c r="K555" s="228"/>
      <c r="L555" s="234"/>
      <c r="M555" s="235"/>
      <c r="N555" s="236"/>
      <c r="O555" s="236"/>
      <c r="P555" s="236"/>
      <c r="Q555" s="236"/>
      <c r="R555" s="236"/>
      <c r="S555" s="236"/>
      <c r="T555" s="237"/>
      <c r="AT555" s="238" t="s">
        <v>165</v>
      </c>
      <c r="AU555" s="238" t="s">
        <v>81</v>
      </c>
      <c r="AV555" s="13" t="s">
        <v>81</v>
      </c>
      <c r="AW555" s="13" t="s">
        <v>37</v>
      </c>
      <c r="AX555" s="13" t="s">
        <v>74</v>
      </c>
      <c r="AY555" s="238" t="s">
        <v>154</v>
      </c>
    </row>
    <row r="556" spans="2:65" s="13" customFormat="1" ht="12">
      <c r="B556" s="227"/>
      <c r="C556" s="228"/>
      <c r="D556" s="213" t="s">
        <v>165</v>
      </c>
      <c r="E556" s="239" t="s">
        <v>22</v>
      </c>
      <c r="F556" s="240" t="s">
        <v>645</v>
      </c>
      <c r="G556" s="228"/>
      <c r="H556" s="241">
        <v>-1.6</v>
      </c>
      <c r="I556" s="233"/>
      <c r="J556" s="228"/>
      <c r="K556" s="228"/>
      <c r="L556" s="234"/>
      <c r="M556" s="235"/>
      <c r="N556" s="236"/>
      <c r="O556" s="236"/>
      <c r="P556" s="236"/>
      <c r="Q556" s="236"/>
      <c r="R556" s="236"/>
      <c r="S556" s="236"/>
      <c r="T556" s="237"/>
      <c r="AT556" s="238" t="s">
        <v>165</v>
      </c>
      <c r="AU556" s="238" t="s">
        <v>81</v>
      </c>
      <c r="AV556" s="13" t="s">
        <v>81</v>
      </c>
      <c r="AW556" s="13" t="s">
        <v>37</v>
      </c>
      <c r="AX556" s="13" t="s">
        <v>74</v>
      </c>
      <c r="AY556" s="238" t="s">
        <v>154</v>
      </c>
    </row>
    <row r="557" spans="2:65" s="13" customFormat="1" ht="12">
      <c r="B557" s="227"/>
      <c r="C557" s="228"/>
      <c r="D557" s="213" t="s">
        <v>165</v>
      </c>
      <c r="E557" s="239" t="s">
        <v>22</v>
      </c>
      <c r="F557" s="240" t="s">
        <v>648</v>
      </c>
      <c r="G557" s="228"/>
      <c r="H557" s="241">
        <v>1.2150000000000001</v>
      </c>
      <c r="I557" s="233"/>
      <c r="J557" s="228"/>
      <c r="K557" s="228"/>
      <c r="L557" s="234"/>
      <c r="M557" s="235"/>
      <c r="N557" s="236"/>
      <c r="O557" s="236"/>
      <c r="P557" s="236"/>
      <c r="Q557" s="236"/>
      <c r="R557" s="236"/>
      <c r="S557" s="236"/>
      <c r="T557" s="237"/>
      <c r="AT557" s="238" t="s">
        <v>165</v>
      </c>
      <c r="AU557" s="238" t="s">
        <v>81</v>
      </c>
      <c r="AV557" s="13" t="s">
        <v>81</v>
      </c>
      <c r="AW557" s="13" t="s">
        <v>37</v>
      </c>
      <c r="AX557" s="13" t="s">
        <v>74</v>
      </c>
      <c r="AY557" s="238" t="s">
        <v>154</v>
      </c>
    </row>
    <row r="558" spans="2:65" s="14" customFormat="1" ht="12">
      <c r="B558" s="242"/>
      <c r="C558" s="243"/>
      <c r="D558" s="229" t="s">
        <v>165</v>
      </c>
      <c r="E558" s="244" t="s">
        <v>22</v>
      </c>
      <c r="F558" s="245" t="s">
        <v>178</v>
      </c>
      <c r="G558" s="243"/>
      <c r="H558" s="246">
        <v>8.1989999999999998</v>
      </c>
      <c r="I558" s="247"/>
      <c r="J558" s="243"/>
      <c r="K558" s="243"/>
      <c r="L558" s="248"/>
      <c r="M558" s="249"/>
      <c r="N558" s="250"/>
      <c r="O558" s="250"/>
      <c r="P558" s="250"/>
      <c r="Q558" s="250"/>
      <c r="R558" s="250"/>
      <c r="S558" s="250"/>
      <c r="T558" s="251"/>
      <c r="AT558" s="252" t="s">
        <v>165</v>
      </c>
      <c r="AU558" s="252" t="s">
        <v>81</v>
      </c>
      <c r="AV558" s="14" t="s">
        <v>161</v>
      </c>
      <c r="AW558" s="14" t="s">
        <v>37</v>
      </c>
      <c r="AX558" s="14" t="s">
        <v>24</v>
      </c>
      <c r="AY558" s="252" t="s">
        <v>154</v>
      </c>
    </row>
    <row r="559" spans="2:65" s="1" customFormat="1" ht="44.25" customHeight="1">
      <c r="B559" s="42"/>
      <c r="C559" s="201" t="s">
        <v>482</v>
      </c>
      <c r="D559" s="201" t="s">
        <v>156</v>
      </c>
      <c r="E559" s="202" t="s">
        <v>649</v>
      </c>
      <c r="F559" s="203" t="s">
        <v>650</v>
      </c>
      <c r="G559" s="204" t="s">
        <v>159</v>
      </c>
      <c r="H559" s="205">
        <v>2.4180000000000001</v>
      </c>
      <c r="I559" s="206"/>
      <c r="J559" s="207">
        <f>ROUND(I559*H559,2)</f>
        <v>0</v>
      </c>
      <c r="K559" s="203" t="s">
        <v>160</v>
      </c>
      <c r="L559" s="62"/>
      <c r="M559" s="208" t="s">
        <v>22</v>
      </c>
      <c r="N559" s="209" t="s">
        <v>45</v>
      </c>
      <c r="O559" s="43"/>
      <c r="P559" s="210">
        <f>O559*H559</f>
        <v>0</v>
      </c>
      <c r="Q559" s="210">
        <v>0</v>
      </c>
      <c r="R559" s="210">
        <f>Q559*H559</f>
        <v>0</v>
      </c>
      <c r="S559" s="210">
        <v>1.8</v>
      </c>
      <c r="T559" s="211">
        <f>S559*H559</f>
        <v>4.3524000000000003</v>
      </c>
      <c r="AR559" s="25" t="s">
        <v>161</v>
      </c>
      <c r="AT559" s="25" t="s">
        <v>156</v>
      </c>
      <c r="AU559" s="25" t="s">
        <v>81</v>
      </c>
      <c r="AY559" s="25" t="s">
        <v>154</v>
      </c>
      <c r="BE559" s="212">
        <f>IF(N559="základní",J559,0)</f>
        <v>0</v>
      </c>
      <c r="BF559" s="212">
        <f>IF(N559="snížená",J559,0)</f>
        <v>0</v>
      </c>
      <c r="BG559" s="212">
        <f>IF(N559="zákl. přenesená",J559,0)</f>
        <v>0</v>
      </c>
      <c r="BH559" s="212">
        <f>IF(N559="sníž. přenesená",J559,0)</f>
        <v>0</v>
      </c>
      <c r="BI559" s="212">
        <f>IF(N559="nulová",J559,0)</f>
        <v>0</v>
      </c>
      <c r="BJ559" s="25" t="s">
        <v>24</v>
      </c>
      <c r="BK559" s="212">
        <f>ROUND(I559*H559,2)</f>
        <v>0</v>
      </c>
      <c r="BL559" s="25" t="s">
        <v>161</v>
      </c>
      <c r="BM559" s="25" t="s">
        <v>651</v>
      </c>
    </row>
    <row r="560" spans="2:65" s="12" customFormat="1" ht="12">
      <c r="B560" s="216"/>
      <c r="C560" s="217"/>
      <c r="D560" s="213" t="s">
        <v>165</v>
      </c>
      <c r="E560" s="218" t="s">
        <v>22</v>
      </c>
      <c r="F560" s="219" t="s">
        <v>273</v>
      </c>
      <c r="G560" s="217"/>
      <c r="H560" s="220" t="s">
        <v>22</v>
      </c>
      <c r="I560" s="221"/>
      <c r="J560" s="217"/>
      <c r="K560" s="217"/>
      <c r="L560" s="222"/>
      <c r="M560" s="223"/>
      <c r="N560" s="224"/>
      <c r="O560" s="224"/>
      <c r="P560" s="224"/>
      <c r="Q560" s="224"/>
      <c r="R560" s="224"/>
      <c r="S560" s="224"/>
      <c r="T560" s="225"/>
      <c r="AT560" s="226" t="s">
        <v>165</v>
      </c>
      <c r="AU560" s="226" t="s">
        <v>81</v>
      </c>
      <c r="AV560" s="12" t="s">
        <v>24</v>
      </c>
      <c r="AW560" s="12" t="s">
        <v>37</v>
      </c>
      <c r="AX560" s="12" t="s">
        <v>74</v>
      </c>
      <c r="AY560" s="226" t="s">
        <v>154</v>
      </c>
    </row>
    <row r="561" spans="2:65" s="13" customFormat="1" ht="12">
      <c r="B561" s="227"/>
      <c r="C561" s="228"/>
      <c r="D561" s="213" t="s">
        <v>165</v>
      </c>
      <c r="E561" s="239" t="s">
        <v>22</v>
      </c>
      <c r="F561" s="240" t="s">
        <v>652</v>
      </c>
      <c r="G561" s="228"/>
      <c r="H561" s="241">
        <v>0.621</v>
      </c>
      <c r="I561" s="233"/>
      <c r="J561" s="228"/>
      <c r="K561" s="228"/>
      <c r="L561" s="234"/>
      <c r="M561" s="235"/>
      <c r="N561" s="236"/>
      <c r="O561" s="236"/>
      <c r="P561" s="236"/>
      <c r="Q561" s="236"/>
      <c r="R561" s="236"/>
      <c r="S561" s="236"/>
      <c r="T561" s="237"/>
      <c r="AT561" s="238" t="s">
        <v>165</v>
      </c>
      <c r="AU561" s="238" t="s">
        <v>81</v>
      </c>
      <c r="AV561" s="13" t="s">
        <v>81</v>
      </c>
      <c r="AW561" s="13" t="s">
        <v>37</v>
      </c>
      <c r="AX561" s="13" t="s">
        <v>74</v>
      </c>
      <c r="AY561" s="238" t="s">
        <v>154</v>
      </c>
    </row>
    <row r="562" spans="2:65" s="13" customFormat="1" ht="12">
      <c r="B562" s="227"/>
      <c r="C562" s="228"/>
      <c r="D562" s="213" t="s">
        <v>165</v>
      </c>
      <c r="E562" s="239" t="s">
        <v>22</v>
      </c>
      <c r="F562" s="240" t="s">
        <v>653</v>
      </c>
      <c r="G562" s="228"/>
      <c r="H562" s="241">
        <v>0.61699999999999999</v>
      </c>
      <c r="I562" s="233"/>
      <c r="J562" s="228"/>
      <c r="K562" s="228"/>
      <c r="L562" s="234"/>
      <c r="M562" s="235"/>
      <c r="N562" s="236"/>
      <c r="O562" s="236"/>
      <c r="P562" s="236"/>
      <c r="Q562" s="236"/>
      <c r="R562" s="236"/>
      <c r="S562" s="236"/>
      <c r="T562" s="237"/>
      <c r="AT562" s="238" t="s">
        <v>165</v>
      </c>
      <c r="AU562" s="238" t="s">
        <v>81</v>
      </c>
      <c r="AV562" s="13" t="s">
        <v>81</v>
      </c>
      <c r="AW562" s="13" t="s">
        <v>37</v>
      </c>
      <c r="AX562" s="13" t="s">
        <v>74</v>
      </c>
      <c r="AY562" s="238" t="s">
        <v>154</v>
      </c>
    </row>
    <row r="563" spans="2:65" s="13" customFormat="1" ht="12">
      <c r="B563" s="227"/>
      <c r="C563" s="228"/>
      <c r="D563" s="213" t="s">
        <v>165</v>
      </c>
      <c r="E563" s="239" t="s">
        <v>22</v>
      </c>
      <c r="F563" s="240" t="s">
        <v>654</v>
      </c>
      <c r="G563" s="228"/>
      <c r="H563" s="241">
        <v>0.68300000000000005</v>
      </c>
      <c r="I563" s="233"/>
      <c r="J563" s="228"/>
      <c r="K563" s="228"/>
      <c r="L563" s="234"/>
      <c r="M563" s="235"/>
      <c r="N563" s="236"/>
      <c r="O563" s="236"/>
      <c r="P563" s="236"/>
      <c r="Q563" s="236"/>
      <c r="R563" s="236"/>
      <c r="S563" s="236"/>
      <c r="T563" s="237"/>
      <c r="AT563" s="238" t="s">
        <v>165</v>
      </c>
      <c r="AU563" s="238" t="s">
        <v>81</v>
      </c>
      <c r="AV563" s="13" t="s">
        <v>81</v>
      </c>
      <c r="AW563" s="13" t="s">
        <v>37</v>
      </c>
      <c r="AX563" s="13" t="s">
        <v>74</v>
      </c>
      <c r="AY563" s="238" t="s">
        <v>154</v>
      </c>
    </row>
    <row r="564" spans="2:65" s="13" customFormat="1" ht="12">
      <c r="B564" s="227"/>
      <c r="C564" s="228"/>
      <c r="D564" s="213" t="s">
        <v>165</v>
      </c>
      <c r="E564" s="239" t="s">
        <v>22</v>
      </c>
      <c r="F564" s="240" t="s">
        <v>655</v>
      </c>
      <c r="G564" s="228"/>
      <c r="H564" s="241">
        <v>0.497</v>
      </c>
      <c r="I564" s="233"/>
      <c r="J564" s="228"/>
      <c r="K564" s="228"/>
      <c r="L564" s="234"/>
      <c r="M564" s="235"/>
      <c r="N564" s="236"/>
      <c r="O564" s="236"/>
      <c r="P564" s="236"/>
      <c r="Q564" s="236"/>
      <c r="R564" s="236"/>
      <c r="S564" s="236"/>
      <c r="T564" s="237"/>
      <c r="AT564" s="238" t="s">
        <v>165</v>
      </c>
      <c r="AU564" s="238" t="s">
        <v>81</v>
      </c>
      <c r="AV564" s="13" t="s">
        <v>81</v>
      </c>
      <c r="AW564" s="13" t="s">
        <v>37</v>
      </c>
      <c r="AX564" s="13" t="s">
        <v>74</v>
      </c>
      <c r="AY564" s="238" t="s">
        <v>154</v>
      </c>
    </row>
    <row r="565" spans="2:65" s="14" customFormat="1" ht="12">
      <c r="B565" s="242"/>
      <c r="C565" s="243"/>
      <c r="D565" s="229" t="s">
        <v>165</v>
      </c>
      <c r="E565" s="244" t="s">
        <v>22</v>
      </c>
      <c r="F565" s="245" t="s">
        <v>178</v>
      </c>
      <c r="G565" s="243"/>
      <c r="H565" s="246">
        <v>2.4180000000000001</v>
      </c>
      <c r="I565" s="247"/>
      <c r="J565" s="243"/>
      <c r="K565" s="243"/>
      <c r="L565" s="248"/>
      <c r="M565" s="249"/>
      <c r="N565" s="250"/>
      <c r="O565" s="250"/>
      <c r="P565" s="250"/>
      <c r="Q565" s="250"/>
      <c r="R565" s="250"/>
      <c r="S565" s="250"/>
      <c r="T565" s="251"/>
      <c r="AT565" s="252" t="s">
        <v>165</v>
      </c>
      <c r="AU565" s="252" t="s">
        <v>81</v>
      </c>
      <c r="AV565" s="14" t="s">
        <v>161</v>
      </c>
      <c r="AW565" s="14" t="s">
        <v>37</v>
      </c>
      <c r="AX565" s="14" t="s">
        <v>24</v>
      </c>
      <c r="AY565" s="252" t="s">
        <v>154</v>
      </c>
    </row>
    <row r="566" spans="2:65" s="1" customFormat="1" ht="44.25" customHeight="1">
      <c r="B566" s="42"/>
      <c r="C566" s="201" t="s">
        <v>520</v>
      </c>
      <c r="D566" s="201" t="s">
        <v>156</v>
      </c>
      <c r="E566" s="202" t="s">
        <v>656</v>
      </c>
      <c r="F566" s="203" t="s">
        <v>657</v>
      </c>
      <c r="G566" s="204" t="s">
        <v>159</v>
      </c>
      <c r="H566" s="205">
        <v>1.04</v>
      </c>
      <c r="I566" s="206"/>
      <c r="J566" s="207">
        <f>ROUND(I566*H566,2)</f>
        <v>0</v>
      </c>
      <c r="K566" s="203" t="s">
        <v>160</v>
      </c>
      <c r="L566" s="62"/>
      <c r="M566" s="208" t="s">
        <v>22</v>
      </c>
      <c r="N566" s="209" t="s">
        <v>45</v>
      </c>
      <c r="O566" s="43"/>
      <c r="P566" s="210">
        <f>O566*H566</f>
        <v>0</v>
      </c>
      <c r="Q566" s="210">
        <v>0</v>
      </c>
      <c r="R566" s="210">
        <f>Q566*H566</f>
        <v>0</v>
      </c>
      <c r="S566" s="210">
        <v>1.8</v>
      </c>
      <c r="T566" s="211">
        <f>S566*H566</f>
        <v>1.8720000000000001</v>
      </c>
      <c r="AR566" s="25" t="s">
        <v>161</v>
      </c>
      <c r="AT566" s="25" t="s">
        <v>156</v>
      </c>
      <c r="AU566" s="25" t="s">
        <v>81</v>
      </c>
      <c r="AY566" s="25" t="s">
        <v>154</v>
      </c>
      <c r="BE566" s="212">
        <f>IF(N566="základní",J566,0)</f>
        <v>0</v>
      </c>
      <c r="BF566" s="212">
        <f>IF(N566="snížená",J566,0)</f>
        <v>0</v>
      </c>
      <c r="BG566" s="212">
        <f>IF(N566="zákl. přenesená",J566,0)</f>
        <v>0</v>
      </c>
      <c r="BH566" s="212">
        <f>IF(N566="sníž. přenesená",J566,0)</f>
        <v>0</v>
      </c>
      <c r="BI566" s="212">
        <f>IF(N566="nulová",J566,0)</f>
        <v>0</v>
      </c>
      <c r="BJ566" s="25" t="s">
        <v>24</v>
      </c>
      <c r="BK566" s="212">
        <f>ROUND(I566*H566,2)</f>
        <v>0</v>
      </c>
      <c r="BL566" s="25" t="s">
        <v>161</v>
      </c>
      <c r="BM566" s="25" t="s">
        <v>658</v>
      </c>
    </row>
    <row r="567" spans="2:65" s="12" customFormat="1" ht="12">
      <c r="B567" s="216"/>
      <c r="C567" s="217"/>
      <c r="D567" s="213" t="s">
        <v>165</v>
      </c>
      <c r="E567" s="218" t="s">
        <v>22</v>
      </c>
      <c r="F567" s="219" t="s">
        <v>273</v>
      </c>
      <c r="G567" s="217"/>
      <c r="H567" s="220" t="s">
        <v>22</v>
      </c>
      <c r="I567" s="221"/>
      <c r="J567" s="217"/>
      <c r="K567" s="217"/>
      <c r="L567" s="222"/>
      <c r="M567" s="223"/>
      <c r="N567" s="224"/>
      <c r="O567" s="224"/>
      <c r="P567" s="224"/>
      <c r="Q567" s="224"/>
      <c r="R567" s="224"/>
      <c r="S567" s="224"/>
      <c r="T567" s="225"/>
      <c r="AT567" s="226" t="s">
        <v>165</v>
      </c>
      <c r="AU567" s="226" t="s">
        <v>81</v>
      </c>
      <c r="AV567" s="12" t="s">
        <v>24</v>
      </c>
      <c r="AW567" s="12" t="s">
        <v>37</v>
      </c>
      <c r="AX567" s="12" t="s">
        <v>74</v>
      </c>
      <c r="AY567" s="226" t="s">
        <v>154</v>
      </c>
    </row>
    <row r="568" spans="2:65" s="13" customFormat="1" ht="12">
      <c r="B568" s="227"/>
      <c r="C568" s="228"/>
      <c r="D568" s="229" t="s">
        <v>165</v>
      </c>
      <c r="E568" s="230" t="s">
        <v>22</v>
      </c>
      <c r="F568" s="231" t="s">
        <v>659</v>
      </c>
      <c r="G568" s="228"/>
      <c r="H568" s="232">
        <v>1.04</v>
      </c>
      <c r="I568" s="233"/>
      <c r="J568" s="228"/>
      <c r="K568" s="228"/>
      <c r="L568" s="234"/>
      <c r="M568" s="235"/>
      <c r="N568" s="236"/>
      <c r="O568" s="236"/>
      <c r="P568" s="236"/>
      <c r="Q568" s="236"/>
      <c r="R568" s="236"/>
      <c r="S568" s="236"/>
      <c r="T568" s="237"/>
      <c r="AT568" s="238" t="s">
        <v>165</v>
      </c>
      <c r="AU568" s="238" t="s">
        <v>81</v>
      </c>
      <c r="AV568" s="13" t="s">
        <v>81</v>
      </c>
      <c r="AW568" s="13" t="s">
        <v>37</v>
      </c>
      <c r="AX568" s="13" t="s">
        <v>24</v>
      </c>
      <c r="AY568" s="238" t="s">
        <v>154</v>
      </c>
    </row>
    <row r="569" spans="2:65" s="1" customFormat="1" ht="57" customHeight="1">
      <c r="B569" s="42"/>
      <c r="C569" s="201" t="s">
        <v>660</v>
      </c>
      <c r="D569" s="201" t="s">
        <v>156</v>
      </c>
      <c r="E569" s="202" t="s">
        <v>661</v>
      </c>
      <c r="F569" s="203" t="s">
        <v>662</v>
      </c>
      <c r="G569" s="204" t="s">
        <v>241</v>
      </c>
      <c r="H569" s="205">
        <v>12</v>
      </c>
      <c r="I569" s="206"/>
      <c r="J569" s="207">
        <f>ROUND(I569*H569,2)</f>
        <v>0</v>
      </c>
      <c r="K569" s="203" t="s">
        <v>160</v>
      </c>
      <c r="L569" s="62"/>
      <c r="M569" s="208" t="s">
        <v>22</v>
      </c>
      <c r="N569" s="209" t="s">
        <v>45</v>
      </c>
      <c r="O569" s="43"/>
      <c r="P569" s="210">
        <f>O569*H569</f>
        <v>0</v>
      </c>
      <c r="Q569" s="210">
        <v>0</v>
      </c>
      <c r="R569" s="210">
        <f>Q569*H569</f>
        <v>0</v>
      </c>
      <c r="S569" s="210">
        <v>0.255</v>
      </c>
      <c r="T569" s="211">
        <f>S569*H569</f>
        <v>3.06</v>
      </c>
      <c r="AR569" s="25" t="s">
        <v>161</v>
      </c>
      <c r="AT569" s="25" t="s">
        <v>156</v>
      </c>
      <c r="AU569" s="25" t="s">
        <v>81</v>
      </c>
      <c r="AY569" s="25" t="s">
        <v>154</v>
      </c>
      <c r="BE569" s="212">
        <f>IF(N569="základní",J569,0)</f>
        <v>0</v>
      </c>
      <c r="BF569" s="212">
        <f>IF(N569="snížená",J569,0)</f>
        <v>0</v>
      </c>
      <c r="BG569" s="212">
        <f>IF(N569="zákl. přenesená",J569,0)</f>
        <v>0</v>
      </c>
      <c r="BH569" s="212">
        <f>IF(N569="sníž. přenesená",J569,0)</f>
        <v>0</v>
      </c>
      <c r="BI569" s="212">
        <f>IF(N569="nulová",J569,0)</f>
        <v>0</v>
      </c>
      <c r="BJ569" s="25" t="s">
        <v>24</v>
      </c>
      <c r="BK569" s="212">
        <f>ROUND(I569*H569,2)</f>
        <v>0</v>
      </c>
      <c r="BL569" s="25" t="s">
        <v>161</v>
      </c>
      <c r="BM569" s="25" t="s">
        <v>663</v>
      </c>
    </row>
    <row r="570" spans="2:65" s="1" customFormat="1" ht="180">
      <c r="B570" s="42"/>
      <c r="C570" s="64"/>
      <c r="D570" s="213" t="s">
        <v>163</v>
      </c>
      <c r="E570" s="64"/>
      <c r="F570" s="214" t="s">
        <v>664</v>
      </c>
      <c r="G570" s="64"/>
      <c r="H570" s="64"/>
      <c r="I570" s="169"/>
      <c r="J570" s="64"/>
      <c r="K570" s="64"/>
      <c r="L570" s="62"/>
      <c r="M570" s="215"/>
      <c r="N570" s="43"/>
      <c r="O570" s="43"/>
      <c r="P570" s="43"/>
      <c r="Q570" s="43"/>
      <c r="R570" s="43"/>
      <c r="S570" s="43"/>
      <c r="T570" s="79"/>
      <c r="AT570" s="25" t="s">
        <v>163</v>
      </c>
      <c r="AU570" s="25" t="s">
        <v>81</v>
      </c>
    </row>
    <row r="571" spans="2:65" s="12" customFormat="1" ht="12">
      <c r="B571" s="216"/>
      <c r="C571" s="217"/>
      <c r="D571" s="213" t="s">
        <v>165</v>
      </c>
      <c r="E571" s="218" t="s">
        <v>22</v>
      </c>
      <c r="F571" s="219" t="s">
        <v>665</v>
      </c>
      <c r="G571" s="217"/>
      <c r="H571" s="220" t="s">
        <v>22</v>
      </c>
      <c r="I571" s="221"/>
      <c r="J571" s="217"/>
      <c r="K571" s="217"/>
      <c r="L571" s="222"/>
      <c r="M571" s="223"/>
      <c r="N571" s="224"/>
      <c r="O571" s="224"/>
      <c r="P571" s="224"/>
      <c r="Q571" s="224"/>
      <c r="R571" s="224"/>
      <c r="S571" s="224"/>
      <c r="T571" s="225"/>
      <c r="AT571" s="226" t="s">
        <v>165</v>
      </c>
      <c r="AU571" s="226" t="s">
        <v>81</v>
      </c>
      <c r="AV571" s="12" t="s">
        <v>24</v>
      </c>
      <c r="AW571" s="12" t="s">
        <v>37</v>
      </c>
      <c r="AX571" s="12" t="s">
        <v>74</v>
      </c>
      <c r="AY571" s="226" t="s">
        <v>154</v>
      </c>
    </row>
    <row r="572" spans="2:65" s="13" customFormat="1" ht="12">
      <c r="B572" s="227"/>
      <c r="C572" s="228"/>
      <c r="D572" s="229" t="s">
        <v>165</v>
      </c>
      <c r="E572" s="230" t="s">
        <v>22</v>
      </c>
      <c r="F572" s="231" t="s">
        <v>252</v>
      </c>
      <c r="G572" s="228"/>
      <c r="H572" s="232">
        <v>12</v>
      </c>
      <c r="I572" s="233"/>
      <c r="J572" s="228"/>
      <c r="K572" s="228"/>
      <c r="L572" s="234"/>
      <c r="M572" s="235"/>
      <c r="N572" s="236"/>
      <c r="O572" s="236"/>
      <c r="P572" s="236"/>
      <c r="Q572" s="236"/>
      <c r="R572" s="236"/>
      <c r="S572" s="236"/>
      <c r="T572" s="237"/>
      <c r="AT572" s="238" t="s">
        <v>165</v>
      </c>
      <c r="AU572" s="238" t="s">
        <v>81</v>
      </c>
      <c r="AV572" s="13" t="s">
        <v>81</v>
      </c>
      <c r="AW572" s="13" t="s">
        <v>37</v>
      </c>
      <c r="AX572" s="13" t="s">
        <v>24</v>
      </c>
      <c r="AY572" s="238" t="s">
        <v>154</v>
      </c>
    </row>
    <row r="573" spans="2:65" s="1" customFormat="1" ht="22.5" customHeight="1">
      <c r="B573" s="42"/>
      <c r="C573" s="201" t="s">
        <v>666</v>
      </c>
      <c r="D573" s="201" t="s">
        <v>156</v>
      </c>
      <c r="E573" s="202" t="s">
        <v>667</v>
      </c>
      <c r="F573" s="203" t="s">
        <v>668</v>
      </c>
      <c r="G573" s="204" t="s">
        <v>241</v>
      </c>
      <c r="H573" s="205">
        <v>95.6</v>
      </c>
      <c r="I573" s="206"/>
      <c r="J573" s="207">
        <f>ROUND(I573*H573,2)</f>
        <v>0</v>
      </c>
      <c r="K573" s="203" t="s">
        <v>22</v>
      </c>
      <c r="L573" s="62"/>
      <c r="M573" s="208" t="s">
        <v>22</v>
      </c>
      <c r="N573" s="209" t="s">
        <v>45</v>
      </c>
      <c r="O573" s="43"/>
      <c r="P573" s="210">
        <f>O573*H573</f>
        <v>0</v>
      </c>
      <c r="Q573" s="210">
        <v>0</v>
      </c>
      <c r="R573" s="210">
        <f>Q573*H573</f>
        <v>0</v>
      </c>
      <c r="S573" s="210">
        <v>0.02</v>
      </c>
      <c r="T573" s="211">
        <f>S573*H573</f>
        <v>1.9119999999999999</v>
      </c>
      <c r="AR573" s="25" t="s">
        <v>161</v>
      </c>
      <c r="AT573" s="25" t="s">
        <v>156</v>
      </c>
      <c r="AU573" s="25" t="s">
        <v>81</v>
      </c>
      <c r="AY573" s="25" t="s">
        <v>154</v>
      </c>
      <c r="BE573" s="212">
        <f>IF(N573="základní",J573,0)</f>
        <v>0</v>
      </c>
      <c r="BF573" s="212">
        <f>IF(N573="snížená",J573,0)</f>
        <v>0</v>
      </c>
      <c r="BG573" s="212">
        <f>IF(N573="zákl. přenesená",J573,0)</f>
        <v>0</v>
      </c>
      <c r="BH573" s="212">
        <f>IF(N573="sníž. přenesená",J573,0)</f>
        <v>0</v>
      </c>
      <c r="BI573" s="212">
        <f>IF(N573="nulová",J573,0)</f>
        <v>0</v>
      </c>
      <c r="BJ573" s="25" t="s">
        <v>24</v>
      </c>
      <c r="BK573" s="212">
        <f>ROUND(I573*H573,2)</f>
        <v>0</v>
      </c>
      <c r="BL573" s="25" t="s">
        <v>161</v>
      </c>
      <c r="BM573" s="25" t="s">
        <v>669</v>
      </c>
    </row>
    <row r="574" spans="2:65" s="12" customFormat="1" ht="12">
      <c r="B574" s="216"/>
      <c r="C574" s="217"/>
      <c r="D574" s="213" t="s">
        <v>165</v>
      </c>
      <c r="E574" s="218" t="s">
        <v>22</v>
      </c>
      <c r="F574" s="219" t="s">
        <v>604</v>
      </c>
      <c r="G574" s="217"/>
      <c r="H574" s="220" t="s">
        <v>22</v>
      </c>
      <c r="I574" s="221"/>
      <c r="J574" s="217"/>
      <c r="K574" s="217"/>
      <c r="L574" s="222"/>
      <c r="M574" s="223"/>
      <c r="N574" s="224"/>
      <c r="O574" s="224"/>
      <c r="P574" s="224"/>
      <c r="Q574" s="224"/>
      <c r="R574" s="224"/>
      <c r="S574" s="224"/>
      <c r="T574" s="225"/>
      <c r="AT574" s="226" t="s">
        <v>165</v>
      </c>
      <c r="AU574" s="226" t="s">
        <v>81</v>
      </c>
      <c r="AV574" s="12" t="s">
        <v>24</v>
      </c>
      <c r="AW574" s="12" t="s">
        <v>37</v>
      </c>
      <c r="AX574" s="12" t="s">
        <v>74</v>
      </c>
      <c r="AY574" s="226" t="s">
        <v>154</v>
      </c>
    </row>
    <row r="575" spans="2:65" s="12" customFormat="1" ht="12">
      <c r="B575" s="216"/>
      <c r="C575" s="217"/>
      <c r="D575" s="213" t="s">
        <v>165</v>
      </c>
      <c r="E575" s="218" t="s">
        <v>22</v>
      </c>
      <c r="F575" s="219" t="s">
        <v>605</v>
      </c>
      <c r="G575" s="217"/>
      <c r="H575" s="220" t="s">
        <v>22</v>
      </c>
      <c r="I575" s="221"/>
      <c r="J575" s="217"/>
      <c r="K575" s="217"/>
      <c r="L575" s="222"/>
      <c r="M575" s="223"/>
      <c r="N575" s="224"/>
      <c r="O575" s="224"/>
      <c r="P575" s="224"/>
      <c r="Q575" s="224"/>
      <c r="R575" s="224"/>
      <c r="S575" s="224"/>
      <c r="T575" s="225"/>
      <c r="AT575" s="226" t="s">
        <v>165</v>
      </c>
      <c r="AU575" s="226" t="s">
        <v>81</v>
      </c>
      <c r="AV575" s="12" t="s">
        <v>24</v>
      </c>
      <c r="AW575" s="12" t="s">
        <v>37</v>
      </c>
      <c r="AX575" s="12" t="s">
        <v>74</v>
      </c>
      <c r="AY575" s="226" t="s">
        <v>154</v>
      </c>
    </row>
    <row r="576" spans="2:65" s="13" customFormat="1" ht="12">
      <c r="B576" s="227"/>
      <c r="C576" s="228"/>
      <c r="D576" s="213" t="s">
        <v>165</v>
      </c>
      <c r="E576" s="239" t="s">
        <v>22</v>
      </c>
      <c r="F576" s="240" t="s">
        <v>606</v>
      </c>
      <c r="G576" s="228"/>
      <c r="H576" s="241">
        <v>23.6</v>
      </c>
      <c r="I576" s="233"/>
      <c r="J576" s="228"/>
      <c r="K576" s="228"/>
      <c r="L576" s="234"/>
      <c r="M576" s="235"/>
      <c r="N576" s="236"/>
      <c r="O576" s="236"/>
      <c r="P576" s="236"/>
      <c r="Q576" s="236"/>
      <c r="R576" s="236"/>
      <c r="S576" s="236"/>
      <c r="T576" s="237"/>
      <c r="AT576" s="238" t="s">
        <v>165</v>
      </c>
      <c r="AU576" s="238" t="s">
        <v>81</v>
      </c>
      <c r="AV576" s="13" t="s">
        <v>81</v>
      </c>
      <c r="AW576" s="13" t="s">
        <v>37</v>
      </c>
      <c r="AX576" s="13" t="s">
        <v>74</v>
      </c>
      <c r="AY576" s="238" t="s">
        <v>154</v>
      </c>
    </row>
    <row r="577" spans="2:65" s="12" customFormat="1" ht="12">
      <c r="B577" s="216"/>
      <c r="C577" s="217"/>
      <c r="D577" s="213" t="s">
        <v>165</v>
      </c>
      <c r="E577" s="218" t="s">
        <v>22</v>
      </c>
      <c r="F577" s="219" t="s">
        <v>670</v>
      </c>
      <c r="G577" s="217"/>
      <c r="H577" s="220" t="s">
        <v>22</v>
      </c>
      <c r="I577" s="221"/>
      <c r="J577" s="217"/>
      <c r="K577" s="217"/>
      <c r="L577" s="222"/>
      <c r="M577" s="223"/>
      <c r="N577" s="224"/>
      <c r="O577" s="224"/>
      <c r="P577" s="224"/>
      <c r="Q577" s="224"/>
      <c r="R577" s="224"/>
      <c r="S577" s="224"/>
      <c r="T577" s="225"/>
      <c r="AT577" s="226" t="s">
        <v>165</v>
      </c>
      <c r="AU577" s="226" t="s">
        <v>81</v>
      </c>
      <c r="AV577" s="12" t="s">
        <v>24</v>
      </c>
      <c r="AW577" s="12" t="s">
        <v>37</v>
      </c>
      <c r="AX577" s="12" t="s">
        <v>74</v>
      </c>
      <c r="AY577" s="226" t="s">
        <v>154</v>
      </c>
    </row>
    <row r="578" spans="2:65" s="12" customFormat="1" ht="12">
      <c r="B578" s="216"/>
      <c r="C578" s="217"/>
      <c r="D578" s="213" t="s">
        <v>165</v>
      </c>
      <c r="E578" s="218" t="s">
        <v>22</v>
      </c>
      <c r="F578" s="219" t="s">
        <v>671</v>
      </c>
      <c r="G578" s="217"/>
      <c r="H578" s="220" t="s">
        <v>22</v>
      </c>
      <c r="I578" s="221"/>
      <c r="J578" s="217"/>
      <c r="K578" s="217"/>
      <c r="L578" s="222"/>
      <c r="M578" s="223"/>
      <c r="N578" s="224"/>
      <c r="O578" s="224"/>
      <c r="P578" s="224"/>
      <c r="Q578" s="224"/>
      <c r="R578" s="224"/>
      <c r="S578" s="224"/>
      <c r="T578" s="225"/>
      <c r="AT578" s="226" t="s">
        <v>165</v>
      </c>
      <c r="AU578" s="226" t="s">
        <v>81</v>
      </c>
      <c r="AV578" s="12" t="s">
        <v>24</v>
      </c>
      <c r="AW578" s="12" t="s">
        <v>37</v>
      </c>
      <c r="AX578" s="12" t="s">
        <v>74</v>
      </c>
      <c r="AY578" s="226" t="s">
        <v>154</v>
      </c>
    </row>
    <row r="579" spans="2:65" s="13" customFormat="1" ht="12">
      <c r="B579" s="227"/>
      <c r="C579" s="228"/>
      <c r="D579" s="213" t="s">
        <v>165</v>
      </c>
      <c r="E579" s="239" t="s">
        <v>22</v>
      </c>
      <c r="F579" s="240" t="s">
        <v>672</v>
      </c>
      <c r="G579" s="228"/>
      <c r="H579" s="241">
        <v>72</v>
      </c>
      <c r="I579" s="233"/>
      <c r="J579" s="228"/>
      <c r="K579" s="228"/>
      <c r="L579" s="234"/>
      <c r="M579" s="235"/>
      <c r="N579" s="236"/>
      <c r="O579" s="236"/>
      <c r="P579" s="236"/>
      <c r="Q579" s="236"/>
      <c r="R579" s="236"/>
      <c r="S579" s="236"/>
      <c r="T579" s="237"/>
      <c r="AT579" s="238" t="s">
        <v>165</v>
      </c>
      <c r="AU579" s="238" t="s">
        <v>81</v>
      </c>
      <c r="AV579" s="13" t="s">
        <v>81</v>
      </c>
      <c r="AW579" s="13" t="s">
        <v>37</v>
      </c>
      <c r="AX579" s="13" t="s">
        <v>74</v>
      </c>
      <c r="AY579" s="238" t="s">
        <v>154</v>
      </c>
    </row>
    <row r="580" spans="2:65" s="14" customFormat="1" ht="12">
      <c r="B580" s="242"/>
      <c r="C580" s="243"/>
      <c r="D580" s="229" t="s">
        <v>165</v>
      </c>
      <c r="E580" s="244" t="s">
        <v>22</v>
      </c>
      <c r="F580" s="245" t="s">
        <v>178</v>
      </c>
      <c r="G580" s="243"/>
      <c r="H580" s="246">
        <v>95.6</v>
      </c>
      <c r="I580" s="247"/>
      <c r="J580" s="243"/>
      <c r="K580" s="243"/>
      <c r="L580" s="248"/>
      <c r="M580" s="249"/>
      <c r="N580" s="250"/>
      <c r="O580" s="250"/>
      <c r="P580" s="250"/>
      <c r="Q580" s="250"/>
      <c r="R580" s="250"/>
      <c r="S580" s="250"/>
      <c r="T580" s="251"/>
      <c r="AT580" s="252" t="s">
        <v>165</v>
      </c>
      <c r="AU580" s="252" t="s">
        <v>81</v>
      </c>
      <c r="AV580" s="14" t="s">
        <v>161</v>
      </c>
      <c r="AW580" s="14" t="s">
        <v>37</v>
      </c>
      <c r="AX580" s="14" t="s">
        <v>24</v>
      </c>
      <c r="AY580" s="252" t="s">
        <v>154</v>
      </c>
    </row>
    <row r="581" spans="2:65" s="1" customFormat="1" ht="22.5" customHeight="1">
      <c r="B581" s="42"/>
      <c r="C581" s="201" t="s">
        <v>673</v>
      </c>
      <c r="D581" s="201" t="s">
        <v>156</v>
      </c>
      <c r="E581" s="202" t="s">
        <v>674</v>
      </c>
      <c r="F581" s="203" t="s">
        <v>675</v>
      </c>
      <c r="G581" s="204" t="s">
        <v>241</v>
      </c>
      <c r="H581" s="205">
        <v>72</v>
      </c>
      <c r="I581" s="206"/>
      <c r="J581" s="207">
        <f>ROUND(I581*H581,2)</f>
        <v>0</v>
      </c>
      <c r="K581" s="203" t="s">
        <v>160</v>
      </c>
      <c r="L581" s="62"/>
      <c r="M581" s="208" t="s">
        <v>22</v>
      </c>
      <c r="N581" s="209" t="s">
        <v>45</v>
      </c>
      <c r="O581" s="43"/>
      <c r="P581" s="210">
        <f>O581*H581</f>
        <v>0</v>
      </c>
      <c r="Q581" s="210">
        <v>0</v>
      </c>
      <c r="R581" s="210">
        <f>Q581*H581</f>
        <v>0</v>
      </c>
      <c r="S581" s="210">
        <v>3.0000000000000001E-3</v>
      </c>
      <c r="T581" s="211">
        <f>S581*H581</f>
        <v>0.216</v>
      </c>
      <c r="AR581" s="25" t="s">
        <v>161</v>
      </c>
      <c r="AT581" s="25" t="s">
        <v>156</v>
      </c>
      <c r="AU581" s="25" t="s">
        <v>81</v>
      </c>
      <c r="AY581" s="25" t="s">
        <v>154</v>
      </c>
      <c r="BE581" s="212">
        <f>IF(N581="základní",J581,0)</f>
        <v>0</v>
      </c>
      <c r="BF581" s="212">
        <f>IF(N581="snížená",J581,0)</f>
        <v>0</v>
      </c>
      <c r="BG581" s="212">
        <f>IF(N581="zákl. přenesená",J581,0)</f>
        <v>0</v>
      </c>
      <c r="BH581" s="212">
        <f>IF(N581="sníž. přenesená",J581,0)</f>
        <v>0</v>
      </c>
      <c r="BI581" s="212">
        <f>IF(N581="nulová",J581,0)</f>
        <v>0</v>
      </c>
      <c r="BJ581" s="25" t="s">
        <v>24</v>
      </c>
      <c r="BK581" s="212">
        <f>ROUND(I581*H581,2)</f>
        <v>0</v>
      </c>
      <c r="BL581" s="25" t="s">
        <v>161</v>
      </c>
      <c r="BM581" s="25" t="s">
        <v>676</v>
      </c>
    </row>
    <row r="582" spans="2:65" s="12" customFormat="1" ht="12">
      <c r="B582" s="216"/>
      <c r="C582" s="217"/>
      <c r="D582" s="213" t="s">
        <v>165</v>
      </c>
      <c r="E582" s="218" t="s">
        <v>22</v>
      </c>
      <c r="F582" s="219" t="s">
        <v>670</v>
      </c>
      <c r="G582" s="217"/>
      <c r="H582" s="220" t="s">
        <v>22</v>
      </c>
      <c r="I582" s="221"/>
      <c r="J582" s="217"/>
      <c r="K582" s="217"/>
      <c r="L582" s="222"/>
      <c r="M582" s="223"/>
      <c r="N582" s="224"/>
      <c r="O582" s="224"/>
      <c r="P582" s="224"/>
      <c r="Q582" s="224"/>
      <c r="R582" s="224"/>
      <c r="S582" s="224"/>
      <c r="T582" s="225"/>
      <c r="AT582" s="226" t="s">
        <v>165</v>
      </c>
      <c r="AU582" s="226" t="s">
        <v>81</v>
      </c>
      <c r="AV582" s="12" t="s">
        <v>24</v>
      </c>
      <c r="AW582" s="12" t="s">
        <v>37</v>
      </c>
      <c r="AX582" s="12" t="s">
        <v>74</v>
      </c>
      <c r="AY582" s="226" t="s">
        <v>154</v>
      </c>
    </row>
    <row r="583" spans="2:65" s="12" customFormat="1" ht="12">
      <c r="B583" s="216"/>
      <c r="C583" s="217"/>
      <c r="D583" s="213" t="s">
        <v>165</v>
      </c>
      <c r="E583" s="218" t="s">
        <v>22</v>
      </c>
      <c r="F583" s="219" t="s">
        <v>671</v>
      </c>
      <c r="G583" s="217"/>
      <c r="H583" s="220" t="s">
        <v>22</v>
      </c>
      <c r="I583" s="221"/>
      <c r="J583" s="217"/>
      <c r="K583" s="217"/>
      <c r="L583" s="222"/>
      <c r="M583" s="223"/>
      <c r="N583" s="224"/>
      <c r="O583" s="224"/>
      <c r="P583" s="224"/>
      <c r="Q583" s="224"/>
      <c r="R583" s="224"/>
      <c r="S583" s="224"/>
      <c r="T583" s="225"/>
      <c r="AT583" s="226" t="s">
        <v>165</v>
      </c>
      <c r="AU583" s="226" t="s">
        <v>81</v>
      </c>
      <c r="AV583" s="12" t="s">
        <v>24</v>
      </c>
      <c r="AW583" s="12" t="s">
        <v>37</v>
      </c>
      <c r="AX583" s="12" t="s">
        <v>74</v>
      </c>
      <c r="AY583" s="226" t="s">
        <v>154</v>
      </c>
    </row>
    <row r="584" spans="2:65" s="13" customFormat="1" ht="12">
      <c r="B584" s="227"/>
      <c r="C584" s="228"/>
      <c r="D584" s="229" t="s">
        <v>165</v>
      </c>
      <c r="E584" s="230" t="s">
        <v>22</v>
      </c>
      <c r="F584" s="231" t="s">
        <v>672</v>
      </c>
      <c r="G584" s="228"/>
      <c r="H584" s="232">
        <v>72</v>
      </c>
      <c r="I584" s="233"/>
      <c r="J584" s="228"/>
      <c r="K584" s="228"/>
      <c r="L584" s="234"/>
      <c r="M584" s="235"/>
      <c r="N584" s="236"/>
      <c r="O584" s="236"/>
      <c r="P584" s="236"/>
      <c r="Q584" s="236"/>
      <c r="R584" s="236"/>
      <c r="S584" s="236"/>
      <c r="T584" s="237"/>
      <c r="AT584" s="238" t="s">
        <v>165</v>
      </c>
      <c r="AU584" s="238" t="s">
        <v>81</v>
      </c>
      <c r="AV584" s="13" t="s">
        <v>81</v>
      </c>
      <c r="AW584" s="13" t="s">
        <v>37</v>
      </c>
      <c r="AX584" s="13" t="s">
        <v>24</v>
      </c>
      <c r="AY584" s="238" t="s">
        <v>154</v>
      </c>
    </row>
    <row r="585" spans="2:65" s="1" customFormat="1" ht="31.5" customHeight="1">
      <c r="B585" s="42"/>
      <c r="C585" s="201" t="s">
        <v>677</v>
      </c>
      <c r="D585" s="201" t="s">
        <v>156</v>
      </c>
      <c r="E585" s="202" t="s">
        <v>678</v>
      </c>
      <c r="F585" s="203" t="s">
        <v>679</v>
      </c>
      <c r="G585" s="204" t="s">
        <v>212</v>
      </c>
      <c r="H585" s="205">
        <v>19.355</v>
      </c>
      <c r="I585" s="206"/>
      <c r="J585" s="207">
        <f>ROUND(I585*H585,2)</f>
        <v>0</v>
      </c>
      <c r="K585" s="203" t="s">
        <v>160</v>
      </c>
      <c r="L585" s="62"/>
      <c r="M585" s="208" t="s">
        <v>22</v>
      </c>
      <c r="N585" s="209" t="s">
        <v>45</v>
      </c>
      <c r="O585" s="43"/>
      <c r="P585" s="210">
        <f>O585*H585</f>
        <v>0</v>
      </c>
      <c r="Q585" s="210">
        <v>0</v>
      </c>
      <c r="R585" s="210">
        <f>Q585*H585</f>
        <v>0</v>
      </c>
      <c r="S585" s="210">
        <v>0</v>
      </c>
      <c r="T585" s="211">
        <f>S585*H585</f>
        <v>0</v>
      </c>
      <c r="AR585" s="25" t="s">
        <v>161</v>
      </c>
      <c r="AT585" s="25" t="s">
        <v>156</v>
      </c>
      <c r="AU585" s="25" t="s">
        <v>81</v>
      </c>
      <c r="AY585" s="25" t="s">
        <v>154</v>
      </c>
      <c r="BE585" s="212">
        <f>IF(N585="základní",J585,0)</f>
        <v>0</v>
      </c>
      <c r="BF585" s="212">
        <f>IF(N585="snížená",J585,0)</f>
        <v>0</v>
      </c>
      <c r="BG585" s="212">
        <f>IF(N585="zákl. přenesená",J585,0)</f>
        <v>0</v>
      </c>
      <c r="BH585" s="212">
        <f>IF(N585="sníž. přenesená",J585,0)</f>
        <v>0</v>
      </c>
      <c r="BI585" s="212">
        <f>IF(N585="nulová",J585,0)</f>
        <v>0</v>
      </c>
      <c r="BJ585" s="25" t="s">
        <v>24</v>
      </c>
      <c r="BK585" s="212">
        <f>ROUND(I585*H585,2)</f>
        <v>0</v>
      </c>
      <c r="BL585" s="25" t="s">
        <v>161</v>
      </c>
      <c r="BM585" s="25" t="s">
        <v>680</v>
      </c>
    </row>
    <row r="586" spans="2:65" s="1" customFormat="1" ht="108">
      <c r="B586" s="42"/>
      <c r="C586" s="64"/>
      <c r="D586" s="229" t="s">
        <v>163</v>
      </c>
      <c r="E586" s="64"/>
      <c r="F586" s="277" t="s">
        <v>681</v>
      </c>
      <c r="G586" s="64"/>
      <c r="H586" s="64"/>
      <c r="I586" s="169"/>
      <c r="J586" s="64"/>
      <c r="K586" s="64"/>
      <c r="L586" s="62"/>
      <c r="M586" s="215"/>
      <c r="N586" s="43"/>
      <c r="O586" s="43"/>
      <c r="P586" s="43"/>
      <c r="Q586" s="43"/>
      <c r="R586" s="43"/>
      <c r="S586" s="43"/>
      <c r="T586" s="79"/>
      <c r="AT586" s="25" t="s">
        <v>163</v>
      </c>
      <c r="AU586" s="25" t="s">
        <v>81</v>
      </c>
    </row>
    <row r="587" spans="2:65" s="1" customFormat="1" ht="31.5" customHeight="1">
      <c r="B587" s="42"/>
      <c r="C587" s="201" t="s">
        <v>682</v>
      </c>
      <c r="D587" s="201" t="s">
        <v>156</v>
      </c>
      <c r="E587" s="202" t="s">
        <v>683</v>
      </c>
      <c r="F587" s="203" t="s">
        <v>684</v>
      </c>
      <c r="G587" s="204" t="s">
        <v>212</v>
      </c>
      <c r="H587" s="205">
        <v>19.355</v>
      </c>
      <c r="I587" s="206"/>
      <c r="J587" s="207">
        <f>ROUND(I587*H587,2)</f>
        <v>0</v>
      </c>
      <c r="K587" s="203" t="s">
        <v>160</v>
      </c>
      <c r="L587" s="62"/>
      <c r="M587" s="208" t="s">
        <v>22</v>
      </c>
      <c r="N587" s="209" t="s">
        <v>45</v>
      </c>
      <c r="O587" s="43"/>
      <c r="P587" s="210">
        <f>O587*H587</f>
        <v>0</v>
      </c>
      <c r="Q587" s="210">
        <v>0</v>
      </c>
      <c r="R587" s="210">
        <f>Q587*H587</f>
        <v>0</v>
      </c>
      <c r="S587" s="210">
        <v>0</v>
      </c>
      <c r="T587" s="211">
        <f>S587*H587</f>
        <v>0</v>
      </c>
      <c r="AR587" s="25" t="s">
        <v>161</v>
      </c>
      <c r="AT587" s="25" t="s">
        <v>156</v>
      </c>
      <c r="AU587" s="25" t="s">
        <v>81</v>
      </c>
      <c r="AY587" s="25" t="s">
        <v>154</v>
      </c>
      <c r="BE587" s="212">
        <f>IF(N587="základní",J587,0)</f>
        <v>0</v>
      </c>
      <c r="BF587" s="212">
        <f>IF(N587="snížená",J587,0)</f>
        <v>0</v>
      </c>
      <c r="BG587" s="212">
        <f>IF(N587="zákl. přenesená",J587,0)</f>
        <v>0</v>
      </c>
      <c r="BH587" s="212">
        <f>IF(N587="sníž. přenesená",J587,0)</f>
        <v>0</v>
      </c>
      <c r="BI587" s="212">
        <f>IF(N587="nulová",J587,0)</f>
        <v>0</v>
      </c>
      <c r="BJ587" s="25" t="s">
        <v>24</v>
      </c>
      <c r="BK587" s="212">
        <f>ROUND(I587*H587,2)</f>
        <v>0</v>
      </c>
      <c r="BL587" s="25" t="s">
        <v>161</v>
      </c>
      <c r="BM587" s="25" t="s">
        <v>685</v>
      </c>
    </row>
    <row r="588" spans="2:65" s="1" customFormat="1" ht="72">
      <c r="B588" s="42"/>
      <c r="C588" s="64"/>
      <c r="D588" s="229" t="s">
        <v>163</v>
      </c>
      <c r="E588" s="64"/>
      <c r="F588" s="277" t="s">
        <v>686</v>
      </c>
      <c r="G588" s="64"/>
      <c r="H588" s="64"/>
      <c r="I588" s="169"/>
      <c r="J588" s="64"/>
      <c r="K588" s="64"/>
      <c r="L588" s="62"/>
      <c r="M588" s="215"/>
      <c r="N588" s="43"/>
      <c r="O588" s="43"/>
      <c r="P588" s="43"/>
      <c r="Q588" s="43"/>
      <c r="R588" s="43"/>
      <c r="S588" s="43"/>
      <c r="T588" s="79"/>
      <c r="AT588" s="25" t="s">
        <v>163</v>
      </c>
      <c r="AU588" s="25" t="s">
        <v>81</v>
      </c>
    </row>
    <row r="589" spans="2:65" s="1" customFormat="1" ht="31.5" customHeight="1">
      <c r="B589" s="42"/>
      <c r="C589" s="201" t="s">
        <v>687</v>
      </c>
      <c r="D589" s="201" t="s">
        <v>156</v>
      </c>
      <c r="E589" s="202" t="s">
        <v>688</v>
      </c>
      <c r="F589" s="203" t="s">
        <v>689</v>
      </c>
      <c r="G589" s="204" t="s">
        <v>212</v>
      </c>
      <c r="H589" s="205">
        <v>270.97000000000003</v>
      </c>
      <c r="I589" s="206"/>
      <c r="J589" s="207">
        <f>ROUND(I589*H589,2)</f>
        <v>0</v>
      </c>
      <c r="K589" s="203" t="s">
        <v>160</v>
      </c>
      <c r="L589" s="62"/>
      <c r="M589" s="208" t="s">
        <v>22</v>
      </c>
      <c r="N589" s="209" t="s">
        <v>45</v>
      </c>
      <c r="O589" s="43"/>
      <c r="P589" s="210">
        <f>O589*H589</f>
        <v>0</v>
      </c>
      <c r="Q589" s="210">
        <v>0</v>
      </c>
      <c r="R589" s="210">
        <f>Q589*H589</f>
        <v>0</v>
      </c>
      <c r="S589" s="210">
        <v>0</v>
      </c>
      <c r="T589" s="211">
        <f>S589*H589</f>
        <v>0</v>
      </c>
      <c r="AR589" s="25" t="s">
        <v>161</v>
      </c>
      <c r="AT589" s="25" t="s">
        <v>156</v>
      </c>
      <c r="AU589" s="25" t="s">
        <v>81</v>
      </c>
      <c r="AY589" s="25" t="s">
        <v>154</v>
      </c>
      <c r="BE589" s="212">
        <f>IF(N589="základní",J589,0)</f>
        <v>0</v>
      </c>
      <c r="BF589" s="212">
        <f>IF(N589="snížená",J589,0)</f>
        <v>0</v>
      </c>
      <c r="BG589" s="212">
        <f>IF(N589="zákl. přenesená",J589,0)</f>
        <v>0</v>
      </c>
      <c r="BH589" s="212">
        <f>IF(N589="sníž. přenesená",J589,0)</f>
        <v>0</v>
      </c>
      <c r="BI589" s="212">
        <f>IF(N589="nulová",J589,0)</f>
        <v>0</v>
      </c>
      <c r="BJ589" s="25" t="s">
        <v>24</v>
      </c>
      <c r="BK589" s="212">
        <f>ROUND(I589*H589,2)</f>
        <v>0</v>
      </c>
      <c r="BL589" s="25" t="s">
        <v>161</v>
      </c>
      <c r="BM589" s="25" t="s">
        <v>690</v>
      </c>
    </row>
    <row r="590" spans="2:65" s="1" customFormat="1" ht="72">
      <c r="B590" s="42"/>
      <c r="C590" s="64"/>
      <c r="D590" s="213" t="s">
        <v>163</v>
      </c>
      <c r="E590" s="64"/>
      <c r="F590" s="214" t="s">
        <v>686</v>
      </c>
      <c r="G590" s="64"/>
      <c r="H590" s="64"/>
      <c r="I590" s="169"/>
      <c r="J590" s="64"/>
      <c r="K590" s="64"/>
      <c r="L590" s="62"/>
      <c r="M590" s="215"/>
      <c r="N590" s="43"/>
      <c r="O590" s="43"/>
      <c r="P590" s="43"/>
      <c r="Q590" s="43"/>
      <c r="R590" s="43"/>
      <c r="S590" s="43"/>
      <c r="T590" s="79"/>
      <c r="AT590" s="25" t="s">
        <v>163</v>
      </c>
      <c r="AU590" s="25" t="s">
        <v>81</v>
      </c>
    </row>
    <row r="591" spans="2:65" s="12" customFormat="1" ht="12">
      <c r="B591" s="216"/>
      <c r="C591" s="217"/>
      <c r="D591" s="213" t="s">
        <v>165</v>
      </c>
      <c r="E591" s="218" t="s">
        <v>22</v>
      </c>
      <c r="F591" s="219" t="s">
        <v>207</v>
      </c>
      <c r="G591" s="217"/>
      <c r="H591" s="220" t="s">
        <v>22</v>
      </c>
      <c r="I591" s="221"/>
      <c r="J591" s="217"/>
      <c r="K591" s="217"/>
      <c r="L591" s="222"/>
      <c r="M591" s="223"/>
      <c r="N591" s="224"/>
      <c r="O591" s="224"/>
      <c r="P591" s="224"/>
      <c r="Q591" s="224"/>
      <c r="R591" s="224"/>
      <c r="S591" s="224"/>
      <c r="T591" s="225"/>
      <c r="AT591" s="226" t="s">
        <v>165</v>
      </c>
      <c r="AU591" s="226" t="s">
        <v>81</v>
      </c>
      <c r="AV591" s="12" t="s">
        <v>24</v>
      </c>
      <c r="AW591" s="12" t="s">
        <v>37</v>
      </c>
      <c r="AX591" s="12" t="s">
        <v>74</v>
      </c>
      <c r="AY591" s="226" t="s">
        <v>154</v>
      </c>
    </row>
    <row r="592" spans="2:65" s="13" customFormat="1" ht="12">
      <c r="B592" s="227"/>
      <c r="C592" s="228"/>
      <c r="D592" s="229" t="s">
        <v>165</v>
      </c>
      <c r="E592" s="230" t="s">
        <v>22</v>
      </c>
      <c r="F592" s="231" t="s">
        <v>691</v>
      </c>
      <c r="G592" s="228"/>
      <c r="H592" s="232">
        <v>270.97000000000003</v>
      </c>
      <c r="I592" s="233"/>
      <c r="J592" s="228"/>
      <c r="K592" s="228"/>
      <c r="L592" s="234"/>
      <c r="M592" s="235"/>
      <c r="N592" s="236"/>
      <c r="O592" s="236"/>
      <c r="P592" s="236"/>
      <c r="Q592" s="236"/>
      <c r="R592" s="236"/>
      <c r="S592" s="236"/>
      <c r="T592" s="237"/>
      <c r="AT592" s="238" t="s">
        <v>165</v>
      </c>
      <c r="AU592" s="238" t="s">
        <v>81</v>
      </c>
      <c r="AV592" s="13" t="s">
        <v>81</v>
      </c>
      <c r="AW592" s="13" t="s">
        <v>37</v>
      </c>
      <c r="AX592" s="13" t="s">
        <v>24</v>
      </c>
      <c r="AY592" s="238" t="s">
        <v>154</v>
      </c>
    </row>
    <row r="593" spans="2:65" s="1" customFormat="1" ht="22.5" customHeight="1">
      <c r="B593" s="42"/>
      <c r="C593" s="201" t="s">
        <v>692</v>
      </c>
      <c r="D593" s="201" t="s">
        <v>156</v>
      </c>
      <c r="E593" s="202" t="s">
        <v>693</v>
      </c>
      <c r="F593" s="203" t="s">
        <v>694</v>
      </c>
      <c r="G593" s="204" t="s">
        <v>212</v>
      </c>
      <c r="H593" s="205">
        <v>19.355</v>
      </c>
      <c r="I593" s="206"/>
      <c r="J593" s="207">
        <f>ROUND(I593*H593,2)</f>
        <v>0</v>
      </c>
      <c r="K593" s="203" t="s">
        <v>22</v>
      </c>
      <c r="L593" s="62"/>
      <c r="M593" s="208" t="s">
        <v>22</v>
      </c>
      <c r="N593" s="209" t="s">
        <v>45</v>
      </c>
      <c r="O593" s="43"/>
      <c r="P593" s="210">
        <f>O593*H593</f>
        <v>0</v>
      </c>
      <c r="Q593" s="210">
        <v>0</v>
      </c>
      <c r="R593" s="210">
        <f>Q593*H593</f>
        <v>0</v>
      </c>
      <c r="S593" s="210">
        <v>0</v>
      </c>
      <c r="T593" s="211">
        <f>S593*H593</f>
        <v>0</v>
      </c>
      <c r="AR593" s="25" t="s">
        <v>161</v>
      </c>
      <c r="AT593" s="25" t="s">
        <v>156</v>
      </c>
      <c r="AU593" s="25" t="s">
        <v>81</v>
      </c>
      <c r="AY593" s="25" t="s">
        <v>154</v>
      </c>
      <c r="BE593" s="212">
        <f>IF(N593="základní",J593,0)</f>
        <v>0</v>
      </c>
      <c r="BF593" s="212">
        <f>IF(N593="snížená",J593,0)</f>
        <v>0</v>
      </c>
      <c r="BG593" s="212">
        <f>IF(N593="zákl. přenesená",J593,0)</f>
        <v>0</v>
      </c>
      <c r="BH593" s="212">
        <f>IF(N593="sníž. přenesená",J593,0)</f>
        <v>0</v>
      </c>
      <c r="BI593" s="212">
        <f>IF(N593="nulová",J593,0)</f>
        <v>0</v>
      </c>
      <c r="BJ593" s="25" t="s">
        <v>24</v>
      </c>
      <c r="BK593" s="212">
        <f>ROUND(I593*H593,2)</f>
        <v>0</v>
      </c>
      <c r="BL593" s="25" t="s">
        <v>161</v>
      </c>
      <c r="BM593" s="25" t="s">
        <v>695</v>
      </c>
    </row>
    <row r="594" spans="2:65" s="12" customFormat="1" ht="12">
      <c r="B594" s="216"/>
      <c r="C594" s="217"/>
      <c r="D594" s="213" t="s">
        <v>165</v>
      </c>
      <c r="E594" s="218" t="s">
        <v>22</v>
      </c>
      <c r="F594" s="219" t="s">
        <v>696</v>
      </c>
      <c r="G594" s="217"/>
      <c r="H594" s="220" t="s">
        <v>22</v>
      </c>
      <c r="I594" s="221"/>
      <c r="J594" s="217"/>
      <c r="K594" s="217"/>
      <c r="L594" s="222"/>
      <c r="M594" s="223"/>
      <c r="N594" s="224"/>
      <c r="O594" s="224"/>
      <c r="P594" s="224"/>
      <c r="Q594" s="224"/>
      <c r="R594" s="224"/>
      <c r="S594" s="224"/>
      <c r="T594" s="225"/>
      <c r="AT594" s="226" t="s">
        <v>165</v>
      </c>
      <c r="AU594" s="226" t="s">
        <v>81</v>
      </c>
      <c r="AV594" s="12" t="s">
        <v>24</v>
      </c>
      <c r="AW594" s="12" t="s">
        <v>37</v>
      </c>
      <c r="AX594" s="12" t="s">
        <v>74</v>
      </c>
      <c r="AY594" s="226" t="s">
        <v>154</v>
      </c>
    </row>
    <row r="595" spans="2:65" s="13" customFormat="1" ht="12">
      <c r="B595" s="227"/>
      <c r="C595" s="228"/>
      <c r="D595" s="213" t="s">
        <v>165</v>
      </c>
      <c r="E595" s="239" t="s">
        <v>22</v>
      </c>
      <c r="F595" s="240" t="s">
        <v>697</v>
      </c>
      <c r="G595" s="228"/>
      <c r="H595" s="241">
        <v>19.355</v>
      </c>
      <c r="I595" s="233"/>
      <c r="J595" s="228"/>
      <c r="K595" s="228"/>
      <c r="L595" s="234"/>
      <c r="M595" s="235"/>
      <c r="N595" s="236"/>
      <c r="O595" s="236"/>
      <c r="P595" s="236"/>
      <c r="Q595" s="236"/>
      <c r="R595" s="236"/>
      <c r="S595" s="236"/>
      <c r="T595" s="237"/>
      <c r="AT595" s="238" t="s">
        <v>165</v>
      </c>
      <c r="AU595" s="238" t="s">
        <v>81</v>
      </c>
      <c r="AV595" s="13" t="s">
        <v>81</v>
      </c>
      <c r="AW595" s="13" t="s">
        <v>37</v>
      </c>
      <c r="AX595" s="13" t="s">
        <v>24</v>
      </c>
      <c r="AY595" s="238" t="s">
        <v>154</v>
      </c>
    </row>
    <row r="596" spans="2:65" s="11" customFormat="1" ht="29.85" customHeight="1">
      <c r="B596" s="184"/>
      <c r="C596" s="185"/>
      <c r="D596" s="198" t="s">
        <v>73</v>
      </c>
      <c r="E596" s="199" t="s">
        <v>698</v>
      </c>
      <c r="F596" s="199" t="s">
        <v>699</v>
      </c>
      <c r="G596" s="185"/>
      <c r="H596" s="185"/>
      <c r="I596" s="188"/>
      <c r="J596" s="200">
        <f>BK596</f>
        <v>0</v>
      </c>
      <c r="K596" s="185"/>
      <c r="L596" s="190"/>
      <c r="M596" s="191"/>
      <c r="N596" s="192"/>
      <c r="O596" s="192"/>
      <c r="P596" s="193">
        <f>SUM(P597:P598)</f>
        <v>0</v>
      </c>
      <c r="Q596" s="192"/>
      <c r="R596" s="193">
        <f>SUM(R597:R598)</f>
        <v>0</v>
      </c>
      <c r="S596" s="192"/>
      <c r="T596" s="194">
        <f>SUM(T597:T598)</f>
        <v>0</v>
      </c>
      <c r="AR596" s="195" t="s">
        <v>24</v>
      </c>
      <c r="AT596" s="196" t="s">
        <v>73</v>
      </c>
      <c r="AU596" s="196" t="s">
        <v>24</v>
      </c>
      <c r="AY596" s="195" t="s">
        <v>154</v>
      </c>
      <c r="BK596" s="197">
        <f>SUM(BK597:BK598)</f>
        <v>0</v>
      </c>
    </row>
    <row r="597" spans="2:65" s="1" customFormat="1" ht="44.25" customHeight="1">
      <c r="B597" s="42"/>
      <c r="C597" s="201" t="s">
        <v>700</v>
      </c>
      <c r="D597" s="201" t="s">
        <v>156</v>
      </c>
      <c r="E597" s="202" t="s">
        <v>701</v>
      </c>
      <c r="F597" s="203" t="s">
        <v>702</v>
      </c>
      <c r="G597" s="204" t="s">
        <v>212</v>
      </c>
      <c r="H597" s="205">
        <v>54.365000000000002</v>
      </c>
      <c r="I597" s="206"/>
      <c r="J597" s="207">
        <f>ROUND(I597*H597,2)</f>
        <v>0</v>
      </c>
      <c r="K597" s="203" t="s">
        <v>160</v>
      </c>
      <c r="L597" s="62"/>
      <c r="M597" s="208" t="s">
        <v>22</v>
      </c>
      <c r="N597" s="209" t="s">
        <v>45</v>
      </c>
      <c r="O597" s="43"/>
      <c r="P597" s="210">
        <f>O597*H597</f>
        <v>0</v>
      </c>
      <c r="Q597" s="210">
        <v>0</v>
      </c>
      <c r="R597" s="210">
        <f>Q597*H597</f>
        <v>0</v>
      </c>
      <c r="S597" s="210">
        <v>0</v>
      </c>
      <c r="T597" s="211">
        <f>S597*H597</f>
        <v>0</v>
      </c>
      <c r="AR597" s="25" t="s">
        <v>161</v>
      </c>
      <c r="AT597" s="25" t="s">
        <v>156</v>
      </c>
      <c r="AU597" s="25" t="s">
        <v>81</v>
      </c>
      <c r="AY597" s="25" t="s">
        <v>154</v>
      </c>
      <c r="BE597" s="212">
        <f>IF(N597="základní",J597,0)</f>
        <v>0</v>
      </c>
      <c r="BF597" s="212">
        <f>IF(N597="snížená",J597,0)</f>
        <v>0</v>
      </c>
      <c r="BG597" s="212">
        <f>IF(N597="zákl. přenesená",J597,0)</f>
        <v>0</v>
      </c>
      <c r="BH597" s="212">
        <f>IF(N597="sníž. přenesená",J597,0)</f>
        <v>0</v>
      </c>
      <c r="BI597" s="212">
        <f>IF(N597="nulová",J597,0)</f>
        <v>0</v>
      </c>
      <c r="BJ597" s="25" t="s">
        <v>24</v>
      </c>
      <c r="BK597" s="212">
        <f>ROUND(I597*H597,2)</f>
        <v>0</v>
      </c>
      <c r="BL597" s="25" t="s">
        <v>161</v>
      </c>
      <c r="BM597" s="25" t="s">
        <v>703</v>
      </c>
    </row>
    <row r="598" spans="2:65" s="1" customFormat="1" ht="72">
      <c r="B598" s="42"/>
      <c r="C598" s="64"/>
      <c r="D598" s="213" t="s">
        <v>163</v>
      </c>
      <c r="E598" s="64"/>
      <c r="F598" s="214" t="s">
        <v>704</v>
      </c>
      <c r="G598" s="64"/>
      <c r="H598" s="64"/>
      <c r="I598" s="169"/>
      <c r="J598" s="64"/>
      <c r="K598" s="64"/>
      <c r="L598" s="62"/>
      <c r="M598" s="215"/>
      <c r="N598" s="43"/>
      <c r="O598" s="43"/>
      <c r="P598" s="43"/>
      <c r="Q598" s="43"/>
      <c r="R598" s="43"/>
      <c r="S598" s="43"/>
      <c r="T598" s="79"/>
      <c r="AT598" s="25" t="s">
        <v>163</v>
      </c>
      <c r="AU598" s="25" t="s">
        <v>81</v>
      </c>
    </row>
    <row r="599" spans="2:65" s="11" customFormat="1" ht="37.35" customHeight="1">
      <c r="B599" s="184"/>
      <c r="C599" s="185"/>
      <c r="D599" s="186" t="s">
        <v>73</v>
      </c>
      <c r="E599" s="187" t="s">
        <v>705</v>
      </c>
      <c r="F599" s="187" t="s">
        <v>706</v>
      </c>
      <c r="G599" s="185"/>
      <c r="H599" s="185"/>
      <c r="I599" s="188"/>
      <c r="J599" s="189">
        <f>BK599</f>
        <v>0</v>
      </c>
      <c r="K599" s="185"/>
      <c r="L599" s="190"/>
      <c r="M599" s="191"/>
      <c r="N599" s="192"/>
      <c r="O599" s="192"/>
      <c r="P599" s="193">
        <f>P600+P628+P647+P649+P651+P653+P656+P666+P843+P883+P988+P1031+P1050+P1066+P1076+P1089</f>
        <v>0</v>
      </c>
      <c r="Q599" s="192"/>
      <c r="R599" s="193">
        <f>R600+R628+R647+R649+R651+R653+R656+R666+R843+R883+R988+R1031+R1050+R1066+R1076+R1089</f>
        <v>2.1075138400000002</v>
      </c>
      <c r="S599" s="192"/>
      <c r="T599" s="194">
        <f>T600+T628+T647+T649+T651+T653+T656+T666+T843+T883+T988+T1031+T1050+T1066+T1076+T1089</f>
        <v>0</v>
      </c>
      <c r="AR599" s="195" t="s">
        <v>81</v>
      </c>
      <c r="AT599" s="196" t="s">
        <v>73</v>
      </c>
      <c r="AU599" s="196" t="s">
        <v>74</v>
      </c>
      <c r="AY599" s="195" t="s">
        <v>154</v>
      </c>
      <c r="BK599" s="197">
        <f>BK600+BK628+BK647+BK649+BK651+BK653+BK656+BK666+BK843+BK883+BK988+BK1031+BK1050+BK1066+BK1076+BK1089</f>
        <v>0</v>
      </c>
    </row>
    <row r="600" spans="2:65" s="11" customFormat="1" ht="19.95" customHeight="1">
      <c r="B600" s="184"/>
      <c r="C600" s="185"/>
      <c r="D600" s="198" t="s">
        <v>73</v>
      </c>
      <c r="E600" s="199" t="s">
        <v>707</v>
      </c>
      <c r="F600" s="199" t="s">
        <v>708</v>
      </c>
      <c r="G600" s="185"/>
      <c r="H600" s="185"/>
      <c r="I600" s="188"/>
      <c r="J600" s="200">
        <f>BK600</f>
        <v>0</v>
      </c>
      <c r="K600" s="185"/>
      <c r="L600" s="190"/>
      <c r="M600" s="191"/>
      <c r="N600" s="192"/>
      <c r="O600" s="192"/>
      <c r="P600" s="193">
        <f>SUM(P601:P627)</f>
        <v>0</v>
      </c>
      <c r="Q600" s="192"/>
      <c r="R600" s="193">
        <f>SUM(R601:R627)</f>
        <v>5.0282500000000001E-2</v>
      </c>
      <c r="S600" s="192"/>
      <c r="T600" s="194">
        <f>SUM(T601:T627)</f>
        <v>0</v>
      </c>
      <c r="AR600" s="195" t="s">
        <v>81</v>
      </c>
      <c r="AT600" s="196" t="s">
        <v>73</v>
      </c>
      <c r="AU600" s="196" t="s">
        <v>24</v>
      </c>
      <c r="AY600" s="195" t="s">
        <v>154</v>
      </c>
      <c r="BK600" s="197">
        <f>SUM(BK601:BK627)</f>
        <v>0</v>
      </c>
    </row>
    <row r="601" spans="2:65" s="1" customFormat="1" ht="22.5" customHeight="1">
      <c r="B601" s="42"/>
      <c r="C601" s="201" t="s">
        <v>709</v>
      </c>
      <c r="D601" s="201" t="s">
        <v>156</v>
      </c>
      <c r="E601" s="202" t="s">
        <v>710</v>
      </c>
      <c r="F601" s="203" t="s">
        <v>711</v>
      </c>
      <c r="G601" s="204" t="s">
        <v>241</v>
      </c>
      <c r="H601" s="205">
        <v>9.83</v>
      </c>
      <c r="I601" s="206"/>
      <c r="J601" s="207">
        <f>ROUND(I601*H601,2)</f>
        <v>0</v>
      </c>
      <c r="K601" s="203" t="s">
        <v>22</v>
      </c>
      <c r="L601" s="62"/>
      <c r="M601" s="208" t="s">
        <v>22</v>
      </c>
      <c r="N601" s="209" t="s">
        <v>45</v>
      </c>
      <c r="O601" s="43"/>
      <c r="P601" s="210">
        <f>O601*H601</f>
        <v>0</v>
      </c>
      <c r="Q601" s="210">
        <v>0</v>
      </c>
      <c r="R601" s="210">
        <f>Q601*H601</f>
        <v>0</v>
      </c>
      <c r="S601" s="210">
        <v>0</v>
      </c>
      <c r="T601" s="211">
        <f>S601*H601</f>
        <v>0</v>
      </c>
      <c r="AR601" s="25" t="s">
        <v>281</v>
      </c>
      <c r="AT601" s="25" t="s">
        <v>156</v>
      </c>
      <c r="AU601" s="25" t="s">
        <v>81</v>
      </c>
      <c r="AY601" s="25" t="s">
        <v>154</v>
      </c>
      <c r="BE601" s="212">
        <f>IF(N601="základní",J601,0)</f>
        <v>0</v>
      </c>
      <c r="BF601" s="212">
        <f>IF(N601="snížená",J601,0)</f>
        <v>0</v>
      </c>
      <c r="BG601" s="212">
        <f>IF(N601="zákl. přenesená",J601,0)</f>
        <v>0</v>
      </c>
      <c r="BH601" s="212">
        <f>IF(N601="sníž. přenesená",J601,0)</f>
        <v>0</v>
      </c>
      <c r="BI601" s="212">
        <f>IF(N601="nulová",J601,0)</f>
        <v>0</v>
      </c>
      <c r="BJ601" s="25" t="s">
        <v>24</v>
      </c>
      <c r="BK601" s="212">
        <f>ROUND(I601*H601,2)</f>
        <v>0</v>
      </c>
      <c r="BL601" s="25" t="s">
        <v>281</v>
      </c>
      <c r="BM601" s="25" t="s">
        <v>712</v>
      </c>
    </row>
    <row r="602" spans="2:65" s="12" customFormat="1" ht="12">
      <c r="B602" s="216"/>
      <c r="C602" s="217"/>
      <c r="D602" s="213" t="s">
        <v>165</v>
      </c>
      <c r="E602" s="218" t="s">
        <v>22</v>
      </c>
      <c r="F602" s="219" t="s">
        <v>489</v>
      </c>
      <c r="G602" s="217"/>
      <c r="H602" s="220" t="s">
        <v>22</v>
      </c>
      <c r="I602" s="221"/>
      <c r="J602" s="217"/>
      <c r="K602" s="217"/>
      <c r="L602" s="222"/>
      <c r="M602" s="223"/>
      <c r="N602" s="224"/>
      <c r="O602" s="224"/>
      <c r="P602" s="224"/>
      <c r="Q602" s="224"/>
      <c r="R602" s="224"/>
      <c r="S602" s="224"/>
      <c r="T602" s="225"/>
      <c r="AT602" s="226" t="s">
        <v>165</v>
      </c>
      <c r="AU602" s="226" t="s">
        <v>81</v>
      </c>
      <c r="AV602" s="12" t="s">
        <v>24</v>
      </c>
      <c r="AW602" s="12" t="s">
        <v>37</v>
      </c>
      <c r="AX602" s="12" t="s">
        <v>74</v>
      </c>
      <c r="AY602" s="226" t="s">
        <v>154</v>
      </c>
    </row>
    <row r="603" spans="2:65" s="12" customFormat="1" ht="12">
      <c r="B603" s="216"/>
      <c r="C603" s="217"/>
      <c r="D603" s="213" t="s">
        <v>165</v>
      </c>
      <c r="E603" s="218" t="s">
        <v>22</v>
      </c>
      <c r="F603" s="219" t="s">
        <v>490</v>
      </c>
      <c r="G603" s="217"/>
      <c r="H603" s="220" t="s">
        <v>22</v>
      </c>
      <c r="I603" s="221"/>
      <c r="J603" s="217"/>
      <c r="K603" s="217"/>
      <c r="L603" s="222"/>
      <c r="M603" s="223"/>
      <c r="N603" s="224"/>
      <c r="O603" s="224"/>
      <c r="P603" s="224"/>
      <c r="Q603" s="224"/>
      <c r="R603" s="224"/>
      <c r="S603" s="224"/>
      <c r="T603" s="225"/>
      <c r="AT603" s="226" t="s">
        <v>165</v>
      </c>
      <c r="AU603" s="226" t="s">
        <v>81</v>
      </c>
      <c r="AV603" s="12" t="s">
        <v>24</v>
      </c>
      <c r="AW603" s="12" t="s">
        <v>37</v>
      </c>
      <c r="AX603" s="12" t="s">
        <v>74</v>
      </c>
      <c r="AY603" s="226" t="s">
        <v>154</v>
      </c>
    </row>
    <row r="604" spans="2:65" s="13" customFormat="1" ht="12">
      <c r="B604" s="227"/>
      <c r="C604" s="228"/>
      <c r="D604" s="213" t="s">
        <v>165</v>
      </c>
      <c r="E604" s="239" t="s">
        <v>22</v>
      </c>
      <c r="F604" s="240" t="s">
        <v>519</v>
      </c>
      <c r="G604" s="228"/>
      <c r="H604" s="241">
        <v>3.9</v>
      </c>
      <c r="I604" s="233"/>
      <c r="J604" s="228"/>
      <c r="K604" s="228"/>
      <c r="L604" s="234"/>
      <c r="M604" s="235"/>
      <c r="N604" s="236"/>
      <c r="O604" s="236"/>
      <c r="P604" s="236"/>
      <c r="Q604" s="236"/>
      <c r="R604" s="236"/>
      <c r="S604" s="236"/>
      <c r="T604" s="237"/>
      <c r="AT604" s="238" t="s">
        <v>165</v>
      </c>
      <c r="AU604" s="238" t="s">
        <v>81</v>
      </c>
      <c r="AV604" s="13" t="s">
        <v>81</v>
      </c>
      <c r="AW604" s="13" t="s">
        <v>37</v>
      </c>
      <c r="AX604" s="13" t="s">
        <v>74</v>
      </c>
      <c r="AY604" s="238" t="s">
        <v>154</v>
      </c>
    </row>
    <row r="605" spans="2:65" s="12" customFormat="1" ht="12">
      <c r="B605" s="216"/>
      <c r="C605" s="217"/>
      <c r="D605" s="213" t="s">
        <v>165</v>
      </c>
      <c r="E605" s="218" t="s">
        <v>22</v>
      </c>
      <c r="F605" s="219" t="s">
        <v>492</v>
      </c>
      <c r="G605" s="217"/>
      <c r="H605" s="220" t="s">
        <v>22</v>
      </c>
      <c r="I605" s="221"/>
      <c r="J605" s="217"/>
      <c r="K605" s="217"/>
      <c r="L605" s="222"/>
      <c r="M605" s="223"/>
      <c r="N605" s="224"/>
      <c r="O605" s="224"/>
      <c r="P605" s="224"/>
      <c r="Q605" s="224"/>
      <c r="R605" s="224"/>
      <c r="S605" s="224"/>
      <c r="T605" s="225"/>
      <c r="AT605" s="226" t="s">
        <v>165</v>
      </c>
      <c r="AU605" s="226" t="s">
        <v>81</v>
      </c>
      <c r="AV605" s="12" t="s">
        <v>24</v>
      </c>
      <c r="AW605" s="12" t="s">
        <v>37</v>
      </c>
      <c r="AX605" s="12" t="s">
        <v>74</v>
      </c>
      <c r="AY605" s="226" t="s">
        <v>154</v>
      </c>
    </row>
    <row r="606" spans="2:65" s="12" customFormat="1" ht="12">
      <c r="B606" s="216"/>
      <c r="C606" s="217"/>
      <c r="D606" s="213" t="s">
        <v>165</v>
      </c>
      <c r="E606" s="218" t="s">
        <v>22</v>
      </c>
      <c r="F606" s="219" t="s">
        <v>173</v>
      </c>
      <c r="G606" s="217"/>
      <c r="H606" s="220" t="s">
        <v>22</v>
      </c>
      <c r="I606" s="221"/>
      <c r="J606" s="217"/>
      <c r="K606" s="217"/>
      <c r="L606" s="222"/>
      <c r="M606" s="223"/>
      <c r="N606" s="224"/>
      <c r="O606" s="224"/>
      <c r="P606" s="224"/>
      <c r="Q606" s="224"/>
      <c r="R606" s="224"/>
      <c r="S606" s="224"/>
      <c r="T606" s="225"/>
      <c r="AT606" s="226" t="s">
        <v>165</v>
      </c>
      <c r="AU606" s="226" t="s">
        <v>81</v>
      </c>
      <c r="AV606" s="12" t="s">
        <v>24</v>
      </c>
      <c r="AW606" s="12" t="s">
        <v>37</v>
      </c>
      <c r="AX606" s="12" t="s">
        <v>74</v>
      </c>
      <c r="AY606" s="226" t="s">
        <v>154</v>
      </c>
    </row>
    <row r="607" spans="2:65" s="13" customFormat="1" ht="12">
      <c r="B607" s="227"/>
      <c r="C607" s="228"/>
      <c r="D607" s="213" t="s">
        <v>165</v>
      </c>
      <c r="E607" s="239" t="s">
        <v>22</v>
      </c>
      <c r="F607" s="240" t="s">
        <v>713</v>
      </c>
      <c r="G607" s="228"/>
      <c r="H607" s="241">
        <v>5.13</v>
      </c>
      <c r="I607" s="233"/>
      <c r="J607" s="228"/>
      <c r="K607" s="228"/>
      <c r="L607" s="234"/>
      <c r="M607" s="235"/>
      <c r="N607" s="236"/>
      <c r="O607" s="236"/>
      <c r="P607" s="236"/>
      <c r="Q607" s="236"/>
      <c r="R607" s="236"/>
      <c r="S607" s="236"/>
      <c r="T607" s="237"/>
      <c r="AT607" s="238" t="s">
        <v>165</v>
      </c>
      <c r="AU607" s="238" t="s">
        <v>81</v>
      </c>
      <c r="AV607" s="13" t="s">
        <v>81</v>
      </c>
      <c r="AW607" s="13" t="s">
        <v>37</v>
      </c>
      <c r="AX607" s="13" t="s">
        <v>74</v>
      </c>
      <c r="AY607" s="238" t="s">
        <v>154</v>
      </c>
    </row>
    <row r="608" spans="2:65" s="12" customFormat="1" ht="12">
      <c r="B608" s="216"/>
      <c r="C608" s="217"/>
      <c r="D608" s="213" t="s">
        <v>165</v>
      </c>
      <c r="E608" s="218" t="s">
        <v>22</v>
      </c>
      <c r="F608" s="219" t="s">
        <v>262</v>
      </c>
      <c r="G608" s="217"/>
      <c r="H608" s="220" t="s">
        <v>22</v>
      </c>
      <c r="I608" s="221"/>
      <c r="J608" s="217"/>
      <c r="K608" s="217"/>
      <c r="L608" s="222"/>
      <c r="M608" s="223"/>
      <c r="N608" s="224"/>
      <c r="O608" s="224"/>
      <c r="P608" s="224"/>
      <c r="Q608" s="224"/>
      <c r="R608" s="224"/>
      <c r="S608" s="224"/>
      <c r="T608" s="225"/>
      <c r="AT608" s="226" t="s">
        <v>165</v>
      </c>
      <c r="AU608" s="226" t="s">
        <v>81</v>
      </c>
      <c r="AV608" s="12" t="s">
        <v>24</v>
      </c>
      <c r="AW608" s="12" t="s">
        <v>37</v>
      </c>
      <c r="AX608" s="12" t="s">
        <v>74</v>
      </c>
      <c r="AY608" s="226" t="s">
        <v>154</v>
      </c>
    </row>
    <row r="609" spans="2:65" s="12" customFormat="1" ht="12">
      <c r="B609" s="216"/>
      <c r="C609" s="217"/>
      <c r="D609" s="213" t="s">
        <v>165</v>
      </c>
      <c r="E609" s="218" t="s">
        <v>22</v>
      </c>
      <c r="F609" s="219" t="s">
        <v>714</v>
      </c>
      <c r="G609" s="217"/>
      <c r="H609" s="220" t="s">
        <v>22</v>
      </c>
      <c r="I609" s="221"/>
      <c r="J609" s="217"/>
      <c r="K609" s="217"/>
      <c r="L609" s="222"/>
      <c r="M609" s="223"/>
      <c r="N609" s="224"/>
      <c r="O609" s="224"/>
      <c r="P609" s="224"/>
      <c r="Q609" s="224"/>
      <c r="R609" s="224"/>
      <c r="S609" s="224"/>
      <c r="T609" s="225"/>
      <c r="AT609" s="226" t="s">
        <v>165</v>
      </c>
      <c r="AU609" s="226" t="s">
        <v>81</v>
      </c>
      <c r="AV609" s="12" t="s">
        <v>24</v>
      </c>
      <c r="AW609" s="12" t="s">
        <v>37</v>
      </c>
      <c r="AX609" s="12" t="s">
        <v>74</v>
      </c>
      <c r="AY609" s="226" t="s">
        <v>154</v>
      </c>
    </row>
    <row r="610" spans="2:65" s="13" customFormat="1" ht="12">
      <c r="B610" s="227"/>
      <c r="C610" s="228"/>
      <c r="D610" s="213" t="s">
        <v>165</v>
      </c>
      <c r="E610" s="239" t="s">
        <v>22</v>
      </c>
      <c r="F610" s="240" t="s">
        <v>715</v>
      </c>
      <c r="G610" s="228"/>
      <c r="H610" s="241">
        <v>0.8</v>
      </c>
      <c r="I610" s="233"/>
      <c r="J610" s="228"/>
      <c r="K610" s="228"/>
      <c r="L610" s="234"/>
      <c r="M610" s="235"/>
      <c r="N610" s="236"/>
      <c r="O610" s="236"/>
      <c r="P610" s="236"/>
      <c r="Q610" s="236"/>
      <c r="R610" s="236"/>
      <c r="S610" s="236"/>
      <c r="T610" s="237"/>
      <c r="AT610" s="238" t="s">
        <v>165</v>
      </c>
      <c r="AU610" s="238" t="s">
        <v>81</v>
      </c>
      <c r="AV610" s="13" t="s">
        <v>81</v>
      </c>
      <c r="AW610" s="13" t="s">
        <v>37</v>
      </c>
      <c r="AX610" s="13" t="s">
        <v>74</v>
      </c>
      <c r="AY610" s="238" t="s">
        <v>154</v>
      </c>
    </row>
    <row r="611" spans="2:65" s="14" customFormat="1" ht="12">
      <c r="B611" s="242"/>
      <c r="C611" s="243"/>
      <c r="D611" s="229" t="s">
        <v>165</v>
      </c>
      <c r="E611" s="244" t="s">
        <v>22</v>
      </c>
      <c r="F611" s="245" t="s">
        <v>178</v>
      </c>
      <c r="G611" s="243"/>
      <c r="H611" s="246">
        <v>9.83</v>
      </c>
      <c r="I611" s="247"/>
      <c r="J611" s="243"/>
      <c r="K611" s="243"/>
      <c r="L611" s="248"/>
      <c r="M611" s="249"/>
      <c r="N611" s="250"/>
      <c r="O611" s="250"/>
      <c r="P611" s="250"/>
      <c r="Q611" s="250"/>
      <c r="R611" s="250"/>
      <c r="S611" s="250"/>
      <c r="T611" s="251"/>
      <c r="AT611" s="252" t="s">
        <v>165</v>
      </c>
      <c r="AU611" s="252" t="s">
        <v>81</v>
      </c>
      <c r="AV611" s="14" t="s">
        <v>161</v>
      </c>
      <c r="AW611" s="14" t="s">
        <v>37</v>
      </c>
      <c r="AX611" s="14" t="s">
        <v>24</v>
      </c>
      <c r="AY611" s="252" t="s">
        <v>154</v>
      </c>
    </row>
    <row r="612" spans="2:65" s="1" customFormat="1" ht="22.5" customHeight="1">
      <c r="B612" s="42"/>
      <c r="C612" s="201" t="s">
        <v>716</v>
      </c>
      <c r="D612" s="201" t="s">
        <v>156</v>
      </c>
      <c r="E612" s="202" t="s">
        <v>717</v>
      </c>
      <c r="F612" s="203" t="s">
        <v>718</v>
      </c>
      <c r="G612" s="204" t="s">
        <v>241</v>
      </c>
      <c r="H612" s="205">
        <v>9.83</v>
      </c>
      <c r="I612" s="206"/>
      <c r="J612" s="207">
        <f>ROUND(I612*H612,2)</f>
        <v>0</v>
      </c>
      <c r="K612" s="203" t="s">
        <v>160</v>
      </c>
      <c r="L612" s="62"/>
      <c r="M612" s="208" t="s">
        <v>22</v>
      </c>
      <c r="N612" s="209" t="s">
        <v>45</v>
      </c>
      <c r="O612" s="43"/>
      <c r="P612" s="210">
        <f>O612*H612</f>
        <v>0</v>
      </c>
      <c r="Q612" s="210">
        <v>4.0000000000000002E-4</v>
      </c>
      <c r="R612" s="210">
        <f>Q612*H612</f>
        <v>3.9320000000000006E-3</v>
      </c>
      <c r="S612" s="210">
        <v>0</v>
      </c>
      <c r="T612" s="211">
        <f>S612*H612</f>
        <v>0</v>
      </c>
      <c r="AR612" s="25" t="s">
        <v>281</v>
      </c>
      <c r="AT612" s="25" t="s">
        <v>156</v>
      </c>
      <c r="AU612" s="25" t="s">
        <v>81</v>
      </c>
      <c r="AY612" s="25" t="s">
        <v>154</v>
      </c>
      <c r="BE612" s="212">
        <f>IF(N612="základní",J612,0)</f>
        <v>0</v>
      </c>
      <c r="BF612" s="212">
        <f>IF(N612="snížená",J612,0)</f>
        <v>0</v>
      </c>
      <c r="BG612" s="212">
        <f>IF(N612="zákl. přenesená",J612,0)</f>
        <v>0</v>
      </c>
      <c r="BH612" s="212">
        <f>IF(N612="sníž. přenesená",J612,0)</f>
        <v>0</v>
      </c>
      <c r="BI612" s="212">
        <f>IF(N612="nulová",J612,0)</f>
        <v>0</v>
      </c>
      <c r="BJ612" s="25" t="s">
        <v>24</v>
      </c>
      <c r="BK612" s="212">
        <f>ROUND(I612*H612,2)</f>
        <v>0</v>
      </c>
      <c r="BL612" s="25" t="s">
        <v>281</v>
      </c>
      <c r="BM612" s="25" t="s">
        <v>719</v>
      </c>
    </row>
    <row r="613" spans="2:65" s="1" customFormat="1" ht="36">
      <c r="B613" s="42"/>
      <c r="C613" s="64"/>
      <c r="D613" s="213" t="s">
        <v>163</v>
      </c>
      <c r="E613" s="64"/>
      <c r="F613" s="214" t="s">
        <v>720</v>
      </c>
      <c r="G613" s="64"/>
      <c r="H613" s="64"/>
      <c r="I613" s="169"/>
      <c r="J613" s="64"/>
      <c r="K613" s="64"/>
      <c r="L613" s="62"/>
      <c r="M613" s="215"/>
      <c r="N613" s="43"/>
      <c r="O613" s="43"/>
      <c r="P613" s="43"/>
      <c r="Q613" s="43"/>
      <c r="R613" s="43"/>
      <c r="S613" s="43"/>
      <c r="T613" s="79"/>
      <c r="AT613" s="25" t="s">
        <v>163</v>
      </c>
      <c r="AU613" s="25" t="s">
        <v>81</v>
      </c>
    </row>
    <row r="614" spans="2:65" s="12" customFormat="1" ht="12">
      <c r="B614" s="216"/>
      <c r="C614" s="217"/>
      <c r="D614" s="213" t="s">
        <v>165</v>
      </c>
      <c r="E614" s="218" t="s">
        <v>22</v>
      </c>
      <c r="F614" s="219" t="s">
        <v>489</v>
      </c>
      <c r="G614" s="217"/>
      <c r="H614" s="220" t="s">
        <v>22</v>
      </c>
      <c r="I614" s="221"/>
      <c r="J614" s="217"/>
      <c r="K614" s="217"/>
      <c r="L614" s="222"/>
      <c r="M614" s="223"/>
      <c r="N614" s="224"/>
      <c r="O614" s="224"/>
      <c r="P614" s="224"/>
      <c r="Q614" s="224"/>
      <c r="R614" s="224"/>
      <c r="S614" s="224"/>
      <c r="T614" s="225"/>
      <c r="AT614" s="226" t="s">
        <v>165</v>
      </c>
      <c r="AU614" s="226" t="s">
        <v>81</v>
      </c>
      <c r="AV614" s="12" t="s">
        <v>24</v>
      </c>
      <c r="AW614" s="12" t="s">
        <v>37</v>
      </c>
      <c r="AX614" s="12" t="s">
        <v>74</v>
      </c>
      <c r="AY614" s="226" t="s">
        <v>154</v>
      </c>
    </row>
    <row r="615" spans="2:65" s="12" customFormat="1" ht="12">
      <c r="B615" s="216"/>
      <c r="C615" s="217"/>
      <c r="D615" s="213" t="s">
        <v>165</v>
      </c>
      <c r="E615" s="218" t="s">
        <v>22</v>
      </c>
      <c r="F615" s="219" t="s">
        <v>490</v>
      </c>
      <c r="G615" s="217"/>
      <c r="H615" s="220" t="s">
        <v>22</v>
      </c>
      <c r="I615" s="221"/>
      <c r="J615" s="217"/>
      <c r="K615" s="217"/>
      <c r="L615" s="222"/>
      <c r="M615" s="223"/>
      <c r="N615" s="224"/>
      <c r="O615" s="224"/>
      <c r="P615" s="224"/>
      <c r="Q615" s="224"/>
      <c r="R615" s="224"/>
      <c r="S615" s="224"/>
      <c r="T615" s="225"/>
      <c r="AT615" s="226" t="s">
        <v>165</v>
      </c>
      <c r="AU615" s="226" t="s">
        <v>81</v>
      </c>
      <c r="AV615" s="12" t="s">
        <v>24</v>
      </c>
      <c r="AW615" s="12" t="s">
        <v>37</v>
      </c>
      <c r="AX615" s="12" t="s">
        <v>74</v>
      </c>
      <c r="AY615" s="226" t="s">
        <v>154</v>
      </c>
    </row>
    <row r="616" spans="2:65" s="13" customFormat="1" ht="12">
      <c r="B616" s="227"/>
      <c r="C616" s="228"/>
      <c r="D616" s="213" t="s">
        <v>165</v>
      </c>
      <c r="E616" s="239" t="s">
        <v>22</v>
      </c>
      <c r="F616" s="240" t="s">
        <v>519</v>
      </c>
      <c r="G616" s="228"/>
      <c r="H616" s="241">
        <v>3.9</v>
      </c>
      <c r="I616" s="233"/>
      <c r="J616" s="228"/>
      <c r="K616" s="228"/>
      <c r="L616" s="234"/>
      <c r="M616" s="235"/>
      <c r="N616" s="236"/>
      <c r="O616" s="236"/>
      <c r="P616" s="236"/>
      <c r="Q616" s="236"/>
      <c r="R616" s="236"/>
      <c r="S616" s="236"/>
      <c r="T616" s="237"/>
      <c r="AT616" s="238" t="s">
        <v>165</v>
      </c>
      <c r="AU616" s="238" t="s">
        <v>81</v>
      </c>
      <c r="AV616" s="13" t="s">
        <v>81</v>
      </c>
      <c r="AW616" s="13" t="s">
        <v>37</v>
      </c>
      <c r="AX616" s="13" t="s">
        <v>74</v>
      </c>
      <c r="AY616" s="238" t="s">
        <v>154</v>
      </c>
    </row>
    <row r="617" spans="2:65" s="12" customFormat="1" ht="12">
      <c r="B617" s="216"/>
      <c r="C617" s="217"/>
      <c r="D617" s="213" t="s">
        <v>165</v>
      </c>
      <c r="E617" s="218" t="s">
        <v>22</v>
      </c>
      <c r="F617" s="219" t="s">
        <v>492</v>
      </c>
      <c r="G617" s="217"/>
      <c r="H617" s="220" t="s">
        <v>22</v>
      </c>
      <c r="I617" s="221"/>
      <c r="J617" s="217"/>
      <c r="K617" s="217"/>
      <c r="L617" s="222"/>
      <c r="M617" s="223"/>
      <c r="N617" s="224"/>
      <c r="O617" s="224"/>
      <c r="P617" s="224"/>
      <c r="Q617" s="224"/>
      <c r="R617" s="224"/>
      <c r="S617" s="224"/>
      <c r="T617" s="225"/>
      <c r="AT617" s="226" t="s">
        <v>165</v>
      </c>
      <c r="AU617" s="226" t="s">
        <v>81</v>
      </c>
      <c r="AV617" s="12" t="s">
        <v>24</v>
      </c>
      <c r="AW617" s="12" t="s">
        <v>37</v>
      </c>
      <c r="AX617" s="12" t="s">
        <v>74</v>
      </c>
      <c r="AY617" s="226" t="s">
        <v>154</v>
      </c>
    </row>
    <row r="618" spans="2:65" s="12" customFormat="1" ht="12">
      <c r="B618" s="216"/>
      <c r="C618" s="217"/>
      <c r="D618" s="213" t="s">
        <v>165</v>
      </c>
      <c r="E618" s="218" t="s">
        <v>22</v>
      </c>
      <c r="F618" s="219" t="s">
        <v>173</v>
      </c>
      <c r="G618" s="217"/>
      <c r="H618" s="220" t="s">
        <v>22</v>
      </c>
      <c r="I618" s="221"/>
      <c r="J618" s="217"/>
      <c r="K618" s="217"/>
      <c r="L618" s="222"/>
      <c r="M618" s="223"/>
      <c r="N618" s="224"/>
      <c r="O618" s="224"/>
      <c r="P618" s="224"/>
      <c r="Q618" s="224"/>
      <c r="R618" s="224"/>
      <c r="S618" s="224"/>
      <c r="T618" s="225"/>
      <c r="AT618" s="226" t="s">
        <v>165</v>
      </c>
      <c r="AU618" s="226" t="s">
        <v>81</v>
      </c>
      <c r="AV618" s="12" t="s">
        <v>24</v>
      </c>
      <c r="AW618" s="12" t="s">
        <v>37</v>
      </c>
      <c r="AX618" s="12" t="s">
        <v>74</v>
      </c>
      <c r="AY618" s="226" t="s">
        <v>154</v>
      </c>
    </row>
    <row r="619" spans="2:65" s="13" customFormat="1" ht="12">
      <c r="B619" s="227"/>
      <c r="C619" s="228"/>
      <c r="D619" s="213" t="s">
        <v>165</v>
      </c>
      <c r="E619" s="239" t="s">
        <v>22</v>
      </c>
      <c r="F619" s="240" t="s">
        <v>713</v>
      </c>
      <c r="G619" s="228"/>
      <c r="H619" s="241">
        <v>5.13</v>
      </c>
      <c r="I619" s="233"/>
      <c r="J619" s="228"/>
      <c r="K619" s="228"/>
      <c r="L619" s="234"/>
      <c r="M619" s="235"/>
      <c r="N619" s="236"/>
      <c r="O619" s="236"/>
      <c r="P619" s="236"/>
      <c r="Q619" s="236"/>
      <c r="R619" s="236"/>
      <c r="S619" s="236"/>
      <c r="T619" s="237"/>
      <c r="AT619" s="238" t="s">
        <v>165</v>
      </c>
      <c r="AU619" s="238" t="s">
        <v>81</v>
      </c>
      <c r="AV619" s="13" t="s">
        <v>81</v>
      </c>
      <c r="AW619" s="13" t="s">
        <v>37</v>
      </c>
      <c r="AX619" s="13" t="s">
        <v>74</v>
      </c>
      <c r="AY619" s="238" t="s">
        <v>154</v>
      </c>
    </row>
    <row r="620" spans="2:65" s="12" customFormat="1" ht="12">
      <c r="B620" s="216"/>
      <c r="C620" s="217"/>
      <c r="D620" s="213" t="s">
        <v>165</v>
      </c>
      <c r="E620" s="218" t="s">
        <v>22</v>
      </c>
      <c r="F620" s="219" t="s">
        <v>262</v>
      </c>
      <c r="G620" s="217"/>
      <c r="H620" s="220" t="s">
        <v>22</v>
      </c>
      <c r="I620" s="221"/>
      <c r="J620" s="217"/>
      <c r="K620" s="217"/>
      <c r="L620" s="222"/>
      <c r="M620" s="223"/>
      <c r="N620" s="224"/>
      <c r="O620" s="224"/>
      <c r="P620" s="224"/>
      <c r="Q620" s="224"/>
      <c r="R620" s="224"/>
      <c r="S620" s="224"/>
      <c r="T620" s="225"/>
      <c r="AT620" s="226" t="s">
        <v>165</v>
      </c>
      <c r="AU620" s="226" t="s">
        <v>81</v>
      </c>
      <c r="AV620" s="12" t="s">
        <v>24</v>
      </c>
      <c r="AW620" s="12" t="s">
        <v>37</v>
      </c>
      <c r="AX620" s="12" t="s">
        <v>74</v>
      </c>
      <c r="AY620" s="226" t="s">
        <v>154</v>
      </c>
    </row>
    <row r="621" spans="2:65" s="12" customFormat="1" ht="12">
      <c r="B621" s="216"/>
      <c r="C621" s="217"/>
      <c r="D621" s="213" t="s">
        <v>165</v>
      </c>
      <c r="E621" s="218" t="s">
        <v>22</v>
      </c>
      <c r="F621" s="219" t="s">
        <v>721</v>
      </c>
      <c r="G621" s="217"/>
      <c r="H621" s="220" t="s">
        <v>22</v>
      </c>
      <c r="I621" s="221"/>
      <c r="J621" s="217"/>
      <c r="K621" s="217"/>
      <c r="L621" s="222"/>
      <c r="M621" s="223"/>
      <c r="N621" s="224"/>
      <c r="O621" s="224"/>
      <c r="P621" s="224"/>
      <c r="Q621" s="224"/>
      <c r="R621" s="224"/>
      <c r="S621" s="224"/>
      <c r="T621" s="225"/>
      <c r="AT621" s="226" t="s">
        <v>165</v>
      </c>
      <c r="AU621" s="226" t="s">
        <v>81</v>
      </c>
      <c r="AV621" s="12" t="s">
        <v>24</v>
      </c>
      <c r="AW621" s="12" t="s">
        <v>37</v>
      </c>
      <c r="AX621" s="12" t="s">
        <v>74</v>
      </c>
      <c r="AY621" s="226" t="s">
        <v>154</v>
      </c>
    </row>
    <row r="622" spans="2:65" s="13" customFormat="1" ht="12">
      <c r="B622" s="227"/>
      <c r="C622" s="228"/>
      <c r="D622" s="213" t="s">
        <v>165</v>
      </c>
      <c r="E622" s="239" t="s">
        <v>22</v>
      </c>
      <c r="F622" s="240" t="s">
        <v>715</v>
      </c>
      <c r="G622" s="228"/>
      <c r="H622" s="241">
        <v>0.8</v>
      </c>
      <c r="I622" s="233"/>
      <c r="J622" s="228"/>
      <c r="K622" s="228"/>
      <c r="L622" s="234"/>
      <c r="M622" s="235"/>
      <c r="N622" s="236"/>
      <c r="O622" s="236"/>
      <c r="P622" s="236"/>
      <c r="Q622" s="236"/>
      <c r="R622" s="236"/>
      <c r="S622" s="236"/>
      <c r="T622" s="237"/>
      <c r="AT622" s="238" t="s">
        <v>165</v>
      </c>
      <c r="AU622" s="238" t="s">
        <v>81</v>
      </c>
      <c r="AV622" s="13" t="s">
        <v>81</v>
      </c>
      <c r="AW622" s="13" t="s">
        <v>37</v>
      </c>
      <c r="AX622" s="13" t="s">
        <v>74</v>
      </c>
      <c r="AY622" s="238" t="s">
        <v>154</v>
      </c>
    </row>
    <row r="623" spans="2:65" s="14" customFormat="1" ht="12">
      <c r="B623" s="242"/>
      <c r="C623" s="243"/>
      <c r="D623" s="229" t="s">
        <v>165</v>
      </c>
      <c r="E623" s="244" t="s">
        <v>22</v>
      </c>
      <c r="F623" s="245" t="s">
        <v>178</v>
      </c>
      <c r="G623" s="243"/>
      <c r="H623" s="246">
        <v>9.83</v>
      </c>
      <c r="I623" s="247"/>
      <c r="J623" s="243"/>
      <c r="K623" s="243"/>
      <c r="L623" s="248"/>
      <c r="M623" s="249"/>
      <c r="N623" s="250"/>
      <c r="O623" s="250"/>
      <c r="P623" s="250"/>
      <c r="Q623" s="250"/>
      <c r="R623" s="250"/>
      <c r="S623" s="250"/>
      <c r="T623" s="251"/>
      <c r="AT623" s="252" t="s">
        <v>165</v>
      </c>
      <c r="AU623" s="252" t="s">
        <v>81</v>
      </c>
      <c r="AV623" s="14" t="s">
        <v>161</v>
      </c>
      <c r="AW623" s="14" t="s">
        <v>37</v>
      </c>
      <c r="AX623" s="14" t="s">
        <v>24</v>
      </c>
      <c r="AY623" s="252" t="s">
        <v>154</v>
      </c>
    </row>
    <row r="624" spans="2:65" s="1" customFormat="1" ht="22.5" customHeight="1">
      <c r="B624" s="42"/>
      <c r="C624" s="267" t="s">
        <v>722</v>
      </c>
      <c r="D624" s="267" t="s">
        <v>367</v>
      </c>
      <c r="E624" s="268" t="s">
        <v>723</v>
      </c>
      <c r="F624" s="269" t="s">
        <v>724</v>
      </c>
      <c r="G624" s="270" t="s">
        <v>241</v>
      </c>
      <c r="H624" s="271">
        <v>11.305</v>
      </c>
      <c r="I624" s="272"/>
      <c r="J624" s="273">
        <f>ROUND(I624*H624,2)</f>
        <v>0</v>
      </c>
      <c r="K624" s="269" t="s">
        <v>22</v>
      </c>
      <c r="L624" s="274"/>
      <c r="M624" s="275" t="s">
        <v>22</v>
      </c>
      <c r="N624" s="276" t="s">
        <v>45</v>
      </c>
      <c r="O624" s="43"/>
      <c r="P624" s="210">
        <f>O624*H624</f>
        <v>0</v>
      </c>
      <c r="Q624" s="210">
        <v>4.1000000000000003E-3</v>
      </c>
      <c r="R624" s="210">
        <f>Q624*H624</f>
        <v>4.6350500000000003E-2</v>
      </c>
      <c r="S624" s="210">
        <v>0</v>
      </c>
      <c r="T624" s="211">
        <f>S624*H624</f>
        <v>0</v>
      </c>
      <c r="AR624" s="25" t="s">
        <v>430</v>
      </c>
      <c r="AT624" s="25" t="s">
        <v>367</v>
      </c>
      <c r="AU624" s="25" t="s">
        <v>81</v>
      </c>
      <c r="AY624" s="25" t="s">
        <v>154</v>
      </c>
      <c r="BE624" s="212">
        <f>IF(N624="základní",J624,0)</f>
        <v>0</v>
      </c>
      <c r="BF624" s="212">
        <f>IF(N624="snížená",J624,0)</f>
        <v>0</v>
      </c>
      <c r="BG624" s="212">
        <f>IF(N624="zákl. přenesená",J624,0)</f>
        <v>0</v>
      </c>
      <c r="BH624" s="212">
        <f>IF(N624="sníž. přenesená",J624,0)</f>
        <v>0</v>
      </c>
      <c r="BI624" s="212">
        <f>IF(N624="nulová",J624,0)</f>
        <v>0</v>
      </c>
      <c r="BJ624" s="25" t="s">
        <v>24</v>
      </c>
      <c r="BK624" s="212">
        <f>ROUND(I624*H624,2)</f>
        <v>0</v>
      </c>
      <c r="BL624" s="25" t="s">
        <v>281</v>
      </c>
      <c r="BM624" s="25" t="s">
        <v>725</v>
      </c>
    </row>
    <row r="625" spans="2:65" s="13" customFormat="1" ht="12">
      <c r="B625" s="227"/>
      <c r="C625" s="228"/>
      <c r="D625" s="229" t="s">
        <v>165</v>
      </c>
      <c r="E625" s="230" t="s">
        <v>22</v>
      </c>
      <c r="F625" s="231" t="s">
        <v>726</v>
      </c>
      <c r="G625" s="228"/>
      <c r="H625" s="232">
        <v>11.305</v>
      </c>
      <c r="I625" s="233"/>
      <c r="J625" s="228"/>
      <c r="K625" s="228"/>
      <c r="L625" s="234"/>
      <c r="M625" s="235"/>
      <c r="N625" s="236"/>
      <c r="O625" s="236"/>
      <c r="P625" s="236"/>
      <c r="Q625" s="236"/>
      <c r="R625" s="236"/>
      <c r="S625" s="236"/>
      <c r="T625" s="237"/>
      <c r="AT625" s="238" t="s">
        <v>165</v>
      </c>
      <c r="AU625" s="238" t="s">
        <v>81</v>
      </c>
      <c r="AV625" s="13" t="s">
        <v>81</v>
      </c>
      <c r="AW625" s="13" t="s">
        <v>37</v>
      </c>
      <c r="AX625" s="13" t="s">
        <v>24</v>
      </c>
      <c r="AY625" s="238" t="s">
        <v>154</v>
      </c>
    </row>
    <row r="626" spans="2:65" s="1" customFormat="1" ht="31.5" customHeight="1">
      <c r="B626" s="42"/>
      <c r="C626" s="201" t="s">
        <v>727</v>
      </c>
      <c r="D626" s="201" t="s">
        <v>156</v>
      </c>
      <c r="E626" s="202" t="s">
        <v>728</v>
      </c>
      <c r="F626" s="203" t="s">
        <v>729</v>
      </c>
      <c r="G626" s="204" t="s">
        <v>730</v>
      </c>
      <c r="H626" s="278"/>
      <c r="I626" s="206"/>
      <c r="J626" s="207">
        <f>ROUND(I626*H626,2)</f>
        <v>0</v>
      </c>
      <c r="K626" s="203" t="s">
        <v>160</v>
      </c>
      <c r="L626" s="62"/>
      <c r="M626" s="208" t="s">
        <v>22</v>
      </c>
      <c r="N626" s="209" t="s">
        <v>45</v>
      </c>
      <c r="O626" s="43"/>
      <c r="P626" s="210">
        <f>O626*H626</f>
        <v>0</v>
      </c>
      <c r="Q626" s="210">
        <v>0</v>
      </c>
      <c r="R626" s="210">
        <f>Q626*H626</f>
        <v>0</v>
      </c>
      <c r="S626" s="210">
        <v>0</v>
      </c>
      <c r="T626" s="211">
        <f>S626*H626</f>
        <v>0</v>
      </c>
      <c r="AR626" s="25" t="s">
        <v>281</v>
      </c>
      <c r="AT626" s="25" t="s">
        <v>156</v>
      </c>
      <c r="AU626" s="25" t="s">
        <v>81</v>
      </c>
      <c r="AY626" s="25" t="s">
        <v>154</v>
      </c>
      <c r="BE626" s="212">
        <f>IF(N626="základní",J626,0)</f>
        <v>0</v>
      </c>
      <c r="BF626" s="212">
        <f>IF(N626="snížená",J626,0)</f>
        <v>0</v>
      </c>
      <c r="BG626" s="212">
        <f>IF(N626="zákl. přenesená",J626,0)</f>
        <v>0</v>
      </c>
      <c r="BH626" s="212">
        <f>IF(N626="sníž. přenesená",J626,0)</f>
        <v>0</v>
      </c>
      <c r="BI626" s="212">
        <f>IF(N626="nulová",J626,0)</f>
        <v>0</v>
      </c>
      <c r="BJ626" s="25" t="s">
        <v>24</v>
      </c>
      <c r="BK626" s="212">
        <f>ROUND(I626*H626,2)</f>
        <v>0</v>
      </c>
      <c r="BL626" s="25" t="s">
        <v>281</v>
      </c>
      <c r="BM626" s="25" t="s">
        <v>731</v>
      </c>
    </row>
    <row r="627" spans="2:65" s="1" customFormat="1" ht="108">
      <c r="B627" s="42"/>
      <c r="C627" s="64"/>
      <c r="D627" s="213" t="s">
        <v>163</v>
      </c>
      <c r="E627" s="64"/>
      <c r="F627" s="214" t="s">
        <v>732</v>
      </c>
      <c r="G627" s="64"/>
      <c r="H627" s="64"/>
      <c r="I627" s="169"/>
      <c r="J627" s="64"/>
      <c r="K627" s="64"/>
      <c r="L627" s="62"/>
      <c r="M627" s="215"/>
      <c r="N627" s="43"/>
      <c r="O627" s="43"/>
      <c r="P627" s="43"/>
      <c r="Q627" s="43"/>
      <c r="R627" s="43"/>
      <c r="S627" s="43"/>
      <c r="T627" s="79"/>
      <c r="AT627" s="25" t="s">
        <v>163</v>
      </c>
      <c r="AU627" s="25" t="s">
        <v>81</v>
      </c>
    </row>
    <row r="628" spans="2:65" s="11" customFormat="1" ht="29.85" customHeight="1">
      <c r="B628" s="184"/>
      <c r="C628" s="185"/>
      <c r="D628" s="198" t="s">
        <v>73</v>
      </c>
      <c r="E628" s="199" t="s">
        <v>733</v>
      </c>
      <c r="F628" s="199" t="s">
        <v>734</v>
      </c>
      <c r="G628" s="185"/>
      <c r="H628" s="185"/>
      <c r="I628" s="188"/>
      <c r="J628" s="200">
        <f>BK628</f>
        <v>0</v>
      </c>
      <c r="K628" s="185"/>
      <c r="L628" s="190"/>
      <c r="M628" s="191"/>
      <c r="N628" s="192"/>
      <c r="O628" s="192"/>
      <c r="P628" s="193">
        <f>SUM(P629:P646)</f>
        <v>0</v>
      </c>
      <c r="Q628" s="192"/>
      <c r="R628" s="193">
        <f>SUM(R629:R646)</f>
        <v>8.4279000000000021E-3</v>
      </c>
      <c r="S628" s="192"/>
      <c r="T628" s="194">
        <f>SUM(T629:T646)</f>
        <v>0</v>
      </c>
      <c r="AR628" s="195" t="s">
        <v>81</v>
      </c>
      <c r="AT628" s="196" t="s">
        <v>73</v>
      </c>
      <c r="AU628" s="196" t="s">
        <v>24</v>
      </c>
      <c r="AY628" s="195" t="s">
        <v>154</v>
      </c>
      <c r="BK628" s="197">
        <f>SUM(BK629:BK646)</f>
        <v>0</v>
      </c>
    </row>
    <row r="629" spans="2:65" s="1" customFormat="1" ht="31.5" customHeight="1">
      <c r="B629" s="42"/>
      <c r="C629" s="201" t="s">
        <v>735</v>
      </c>
      <c r="D629" s="201" t="s">
        <v>156</v>
      </c>
      <c r="E629" s="202" t="s">
        <v>736</v>
      </c>
      <c r="F629" s="203" t="s">
        <v>737</v>
      </c>
      <c r="G629" s="204" t="s">
        <v>241</v>
      </c>
      <c r="H629" s="205">
        <v>3.9</v>
      </c>
      <c r="I629" s="206"/>
      <c r="J629" s="207">
        <f>ROUND(I629*H629,2)</f>
        <v>0</v>
      </c>
      <c r="K629" s="203" t="s">
        <v>160</v>
      </c>
      <c r="L629" s="62"/>
      <c r="M629" s="208" t="s">
        <v>22</v>
      </c>
      <c r="N629" s="209" t="s">
        <v>45</v>
      </c>
      <c r="O629" s="43"/>
      <c r="P629" s="210">
        <f>O629*H629</f>
        <v>0</v>
      </c>
      <c r="Q629" s="210">
        <v>0</v>
      </c>
      <c r="R629" s="210">
        <f>Q629*H629</f>
        <v>0</v>
      </c>
      <c r="S629" s="210">
        <v>0</v>
      </c>
      <c r="T629" s="211">
        <f>S629*H629</f>
        <v>0</v>
      </c>
      <c r="AR629" s="25" t="s">
        <v>281</v>
      </c>
      <c r="AT629" s="25" t="s">
        <v>156</v>
      </c>
      <c r="AU629" s="25" t="s">
        <v>81</v>
      </c>
      <c r="AY629" s="25" t="s">
        <v>154</v>
      </c>
      <c r="BE629" s="212">
        <f>IF(N629="základní",J629,0)</f>
        <v>0</v>
      </c>
      <c r="BF629" s="212">
        <f>IF(N629="snížená",J629,0)</f>
        <v>0</v>
      </c>
      <c r="BG629" s="212">
        <f>IF(N629="zákl. přenesená",J629,0)</f>
        <v>0</v>
      </c>
      <c r="BH629" s="212">
        <f>IF(N629="sníž. přenesená",J629,0)</f>
        <v>0</v>
      </c>
      <c r="BI629" s="212">
        <f>IF(N629="nulová",J629,0)</f>
        <v>0</v>
      </c>
      <c r="BJ629" s="25" t="s">
        <v>24</v>
      </c>
      <c r="BK629" s="212">
        <f>ROUND(I629*H629,2)</f>
        <v>0</v>
      </c>
      <c r="BL629" s="25" t="s">
        <v>281</v>
      </c>
      <c r="BM629" s="25" t="s">
        <v>738</v>
      </c>
    </row>
    <row r="630" spans="2:65" s="1" customFormat="1" ht="36">
      <c r="B630" s="42"/>
      <c r="C630" s="64"/>
      <c r="D630" s="213" t="s">
        <v>163</v>
      </c>
      <c r="E630" s="64"/>
      <c r="F630" s="214" t="s">
        <v>739</v>
      </c>
      <c r="G630" s="64"/>
      <c r="H630" s="64"/>
      <c r="I630" s="169"/>
      <c r="J630" s="64"/>
      <c r="K630" s="64"/>
      <c r="L630" s="62"/>
      <c r="M630" s="215"/>
      <c r="N630" s="43"/>
      <c r="O630" s="43"/>
      <c r="P630" s="43"/>
      <c r="Q630" s="43"/>
      <c r="R630" s="43"/>
      <c r="S630" s="43"/>
      <c r="T630" s="79"/>
      <c r="AT630" s="25" t="s">
        <v>163</v>
      </c>
      <c r="AU630" s="25" t="s">
        <v>81</v>
      </c>
    </row>
    <row r="631" spans="2:65" s="12" customFormat="1" ht="12">
      <c r="B631" s="216"/>
      <c r="C631" s="217"/>
      <c r="D631" s="213" t="s">
        <v>165</v>
      </c>
      <c r="E631" s="218" t="s">
        <v>22</v>
      </c>
      <c r="F631" s="219" t="s">
        <v>740</v>
      </c>
      <c r="G631" s="217"/>
      <c r="H631" s="220" t="s">
        <v>22</v>
      </c>
      <c r="I631" s="221"/>
      <c r="J631" s="217"/>
      <c r="K631" s="217"/>
      <c r="L631" s="222"/>
      <c r="M631" s="223"/>
      <c r="N631" s="224"/>
      <c r="O631" s="224"/>
      <c r="P631" s="224"/>
      <c r="Q631" s="224"/>
      <c r="R631" s="224"/>
      <c r="S631" s="224"/>
      <c r="T631" s="225"/>
      <c r="AT631" s="226" t="s">
        <v>165</v>
      </c>
      <c r="AU631" s="226" t="s">
        <v>81</v>
      </c>
      <c r="AV631" s="12" t="s">
        <v>24</v>
      </c>
      <c r="AW631" s="12" t="s">
        <v>37</v>
      </c>
      <c r="AX631" s="12" t="s">
        <v>74</v>
      </c>
      <c r="AY631" s="226" t="s">
        <v>154</v>
      </c>
    </row>
    <row r="632" spans="2:65" s="12" customFormat="1" ht="12">
      <c r="B632" s="216"/>
      <c r="C632" s="217"/>
      <c r="D632" s="213" t="s">
        <v>165</v>
      </c>
      <c r="E632" s="218" t="s">
        <v>22</v>
      </c>
      <c r="F632" s="219" t="s">
        <v>489</v>
      </c>
      <c r="G632" s="217"/>
      <c r="H632" s="220" t="s">
        <v>22</v>
      </c>
      <c r="I632" s="221"/>
      <c r="J632" s="217"/>
      <c r="K632" s="217"/>
      <c r="L632" s="222"/>
      <c r="M632" s="223"/>
      <c r="N632" s="224"/>
      <c r="O632" s="224"/>
      <c r="P632" s="224"/>
      <c r="Q632" s="224"/>
      <c r="R632" s="224"/>
      <c r="S632" s="224"/>
      <c r="T632" s="225"/>
      <c r="AT632" s="226" t="s">
        <v>165</v>
      </c>
      <c r="AU632" s="226" t="s">
        <v>81</v>
      </c>
      <c r="AV632" s="12" t="s">
        <v>24</v>
      </c>
      <c r="AW632" s="12" t="s">
        <v>37</v>
      </c>
      <c r="AX632" s="12" t="s">
        <v>74</v>
      </c>
      <c r="AY632" s="226" t="s">
        <v>154</v>
      </c>
    </row>
    <row r="633" spans="2:65" s="12" customFormat="1" ht="12">
      <c r="B633" s="216"/>
      <c r="C633" s="217"/>
      <c r="D633" s="213" t="s">
        <v>165</v>
      </c>
      <c r="E633" s="218" t="s">
        <v>22</v>
      </c>
      <c r="F633" s="219" t="s">
        <v>490</v>
      </c>
      <c r="G633" s="217"/>
      <c r="H633" s="220" t="s">
        <v>22</v>
      </c>
      <c r="I633" s="221"/>
      <c r="J633" s="217"/>
      <c r="K633" s="217"/>
      <c r="L633" s="222"/>
      <c r="M633" s="223"/>
      <c r="N633" s="224"/>
      <c r="O633" s="224"/>
      <c r="P633" s="224"/>
      <c r="Q633" s="224"/>
      <c r="R633" s="224"/>
      <c r="S633" s="224"/>
      <c r="T633" s="225"/>
      <c r="AT633" s="226" t="s">
        <v>165</v>
      </c>
      <c r="AU633" s="226" t="s">
        <v>81</v>
      </c>
      <c r="AV633" s="12" t="s">
        <v>24</v>
      </c>
      <c r="AW633" s="12" t="s">
        <v>37</v>
      </c>
      <c r="AX633" s="12" t="s">
        <v>74</v>
      </c>
      <c r="AY633" s="226" t="s">
        <v>154</v>
      </c>
    </row>
    <row r="634" spans="2:65" s="13" customFormat="1" ht="12">
      <c r="B634" s="227"/>
      <c r="C634" s="228"/>
      <c r="D634" s="229" t="s">
        <v>165</v>
      </c>
      <c r="E634" s="230" t="s">
        <v>22</v>
      </c>
      <c r="F634" s="231" t="s">
        <v>519</v>
      </c>
      <c r="G634" s="228"/>
      <c r="H634" s="232">
        <v>3.9</v>
      </c>
      <c r="I634" s="233"/>
      <c r="J634" s="228"/>
      <c r="K634" s="228"/>
      <c r="L634" s="234"/>
      <c r="M634" s="235"/>
      <c r="N634" s="236"/>
      <c r="O634" s="236"/>
      <c r="P634" s="236"/>
      <c r="Q634" s="236"/>
      <c r="R634" s="236"/>
      <c r="S634" s="236"/>
      <c r="T634" s="237"/>
      <c r="AT634" s="238" t="s">
        <v>165</v>
      </c>
      <c r="AU634" s="238" t="s">
        <v>81</v>
      </c>
      <c r="AV634" s="13" t="s">
        <v>81</v>
      </c>
      <c r="AW634" s="13" t="s">
        <v>37</v>
      </c>
      <c r="AX634" s="13" t="s">
        <v>24</v>
      </c>
      <c r="AY634" s="238" t="s">
        <v>154</v>
      </c>
    </row>
    <row r="635" spans="2:65" s="1" customFormat="1" ht="31.5" customHeight="1">
      <c r="B635" s="42"/>
      <c r="C635" s="267" t="s">
        <v>741</v>
      </c>
      <c r="D635" s="267" t="s">
        <v>367</v>
      </c>
      <c r="E635" s="268" t="s">
        <v>742</v>
      </c>
      <c r="F635" s="269" t="s">
        <v>743</v>
      </c>
      <c r="G635" s="270" t="s">
        <v>241</v>
      </c>
      <c r="H635" s="271">
        <v>3.9780000000000002</v>
      </c>
      <c r="I635" s="272"/>
      <c r="J635" s="273">
        <f>ROUND(I635*H635,2)</f>
        <v>0</v>
      </c>
      <c r="K635" s="269" t="s">
        <v>160</v>
      </c>
      <c r="L635" s="274"/>
      <c r="M635" s="275" t="s">
        <v>22</v>
      </c>
      <c r="N635" s="276" t="s">
        <v>45</v>
      </c>
      <c r="O635" s="43"/>
      <c r="P635" s="210">
        <f>O635*H635</f>
        <v>0</v>
      </c>
      <c r="Q635" s="210">
        <v>2E-3</v>
      </c>
      <c r="R635" s="210">
        <f>Q635*H635</f>
        <v>7.9560000000000013E-3</v>
      </c>
      <c r="S635" s="210">
        <v>0</v>
      </c>
      <c r="T635" s="211">
        <f>S635*H635</f>
        <v>0</v>
      </c>
      <c r="AR635" s="25" t="s">
        <v>430</v>
      </c>
      <c r="AT635" s="25" t="s">
        <v>367</v>
      </c>
      <c r="AU635" s="25" t="s">
        <v>81</v>
      </c>
      <c r="AY635" s="25" t="s">
        <v>154</v>
      </c>
      <c r="BE635" s="212">
        <f>IF(N635="základní",J635,0)</f>
        <v>0</v>
      </c>
      <c r="BF635" s="212">
        <f>IF(N635="snížená",J635,0)</f>
        <v>0</v>
      </c>
      <c r="BG635" s="212">
        <f>IF(N635="zákl. přenesená",J635,0)</f>
        <v>0</v>
      </c>
      <c r="BH635" s="212">
        <f>IF(N635="sníž. přenesená",J635,0)</f>
        <v>0</v>
      </c>
      <c r="BI635" s="212">
        <f>IF(N635="nulová",J635,0)</f>
        <v>0</v>
      </c>
      <c r="BJ635" s="25" t="s">
        <v>24</v>
      </c>
      <c r="BK635" s="212">
        <f>ROUND(I635*H635,2)</f>
        <v>0</v>
      </c>
      <c r="BL635" s="25" t="s">
        <v>281</v>
      </c>
      <c r="BM635" s="25" t="s">
        <v>744</v>
      </c>
    </row>
    <row r="636" spans="2:65" s="1" customFormat="1" ht="24">
      <c r="B636" s="42"/>
      <c r="C636" s="64"/>
      <c r="D636" s="213" t="s">
        <v>745</v>
      </c>
      <c r="E636" s="64"/>
      <c r="F636" s="214" t="s">
        <v>746</v>
      </c>
      <c r="G636" s="64"/>
      <c r="H636" s="64"/>
      <c r="I636" s="169"/>
      <c r="J636" s="64"/>
      <c r="K636" s="64"/>
      <c r="L636" s="62"/>
      <c r="M636" s="215"/>
      <c r="N636" s="43"/>
      <c r="O636" s="43"/>
      <c r="P636" s="43"/>
      <c r="Q636" s="43"/>
      <c r="R636" s="43"/>
      <c r="S636" s="43"/>
      <c r="T636" s="79"/>
      <c r="AT636" s="25" t="s">
        <v>745</v>
      </c>
      <c r="AU636" s="25" t="s">
        <v>81</v>
      </c>
    </row>
    <row r="637" spans="2:65" s="13" customFormat="1" ht="12">
      <c r="B637" s="227"/>
      <c r="C637" s="228"/>
      <c r="D637" s="229" t="s">
        <v>165</v>
      </c>
      <c r="E637" s="230" t="s">
        <v>22</v>
      </c>
      <c r="F637" s="231" t="s">
        <v>747</v>
      </c>
      <c r="G637" s="228"/>
      <c r="H637" s="232">
        <v>3.9780000000000002</v>
      </c>
      <c r="I637" s="233"/>
      <c r="J637" s="228"/>
      <c r="K637" s="228"/>
      <c r="L637" s="234"/>
      <c r="M637" s="235"/>
      <c r="N637" s="236"/>
      <c r="O637" s="236"/>
      <c r="P637" s="236"/>
      <c r="Q637" s="236"/>
      <c r="R637" s="236"/>
      <c r="S637" s="236"/>
      <c r="T637" s="237"/>
      <c r="AT637" s="238" t="s">
        <v>165</v>
      </c>
      <c r="AU637" s="238" t="s">
        <v>81</v>
      </c>
      <c r="AV637" s="13" t="s">
        <v>81</v>
      </c>
      <c r="AW637" s="13" t="s">
        <v>37</v>
      </c>
      <c r="AX637" s="13" t="s">
        <v>24</v>
      </c>
      <c r="AY637" s="238" t="s">
        <v>154</v>
      </c>
    </row>
    <row r="638" spans="2:65" s="1" customFormat="1" ht="31.5" customHeight="1">
      <c r="B638" s="42"/>
      <c r="C638" s="201" t="s">
        <v>748</v>
      </c>
      <c r="D638" s="201" t="s">
        <v>156</v>
      </c>
      <c r="E638" s="202" t="s">
        <v>749</v>
      </c>
      <c r="F638" s="203" t="s">
        <v>750</v>
      </c>
      <c r="G638" s="204" t="s">
        <v>241</v>
      </c>
      <c r="H638" s="205">
        <v>3.9</v>
      </c>
      <c r="I638" s="206"/>
      <c r="J638" s="207">
        <f>ROUND(I638*H638,2)</f>
        <v>0</v>
      </c>
      <c r="K638" s="203" t="s">
        <v>160</v>
      </c>
      <c r="L638" s="62"/>
      <c r="M638" s="208" t="s">
        <v>22</v>
      </c>
      <c r="N638" s="209" t="s">
        <v>45</v>
      </c>
      <c r="O638" s="43"/>
      <c r="P638" s="210">
        <f>O638*H638</f>
        <v>0</v>
      </c>
      <c r="Q638" s="210">
        <v>0</v>
      </c>
      <c r="R638" s="210">
        <f>Q638*H638</f>
        <v>0</v>
      </c>
      <c r="S638" s="210">
        <v>0</v>
      </c>
      <c r="T638" s="211">
        <f>S638*H638</f>
        <v>0</v>
      </c>
      <c r="AR638" s="25" t="s">
        <v>281</v>
      </c>
      <c r="AT638" s="25" t="s">
        <v>156</v>
      </c>
      <c r="AU638" s="25" t="s">
        <v>81</v>
      </c>
      <c r="AY638" s="25" t="s">
        <v>154</v>
      </c>
      <c r="BE638" s="212">
        <f>IF(N638="základní",J638,0)</f>
        <v>0</v>
      </c>
      <c r="BF638" s="212">
        <f>IF(N638="snížená",J638,0)</f>
        <v>0</v>
      </c>
      <c r="BG638" s="212">
        <f>IF(N638="zákl. přenesená",J638,0)</f>
        <v>0</v>
      </c>
      <c r="BH638" s="212">
        <f>IF(N638="sníž. přenesená",J638,0)</f>
        <v>0</v>
      </c>
      <c r="BI638" s="212">
        <f>IF(N638="nulová",J638,0)</f>
        <v>0</v>
      </c>
      <c r="BJ638" s="25" t="s">
        <v>24</v>
      </c>
      <c r="BK638" s="212">
        <f>ROUND(I638*H638,2)</f>
        <v>0</v>
      </c>
      <c r="BL638" s="25" t="s">
        <v>281</v>
      </c>
      <c r="BM638" s="25" t="s">
        <v>751</v>
      </c>
    </row>
    <row r="639" spans="2:65" s="12" customFormat="1" ht="12">
      <c r="B639" s="216"/>
      <c r="C639" s="217"/>
      <c r="D639" s="213" t="s">
        <v>165</v>
      </c>
      <c r="E639" s="218" t="s">
        <v>22</v>
      </c>
      <c r="F639" s="219" t="s">
        <v>489</v>
      </c>
      <c r="G639" s="217"/>
      <c r="H639" s="220" t="s">
        <v>22</v>
      </c>
      <c r="I639" s="221"/>
      <c r="J639" s="217"/>
      <c r="K639" s="217"/>
      <c r="L639" s="222"/>
      <c r="M639" s="223"/>
      <c r="N639" s="224"/>
      <c r="O639" s="224"/>
      <c r="P639" s="224"/>
      <c r="Q639" s="224"/>
      <c r="R639" s="224"/>
      <c r="S639" s="224"/>
      <c r="T639" s="225"/>
      <c r="AT639" s="226" t="s">
        <v>165</v>
      </c>
      <c r="AU639" s="226" t="s">
        <v>81</v>
      </c>
      <c r="AV639" s="12" t="s">
        <v>24</v>
      </c>
      <c r="AW639" s="12" t="s">
        <v>37</v>
      </c>
      <c r="AX639" s="12" t="s">
        <v>74</v>
      </c>
      <c r="AY639" s="226" t="s">
        <v>154</v>
      </c>
    </row>
    <row r="640" spans="2:65" s="12" customFormat="1" ht="12">
      <c r="B640" s="216"/>
      <c r="C640" s="217"/>
      <c r="D640" s="213" t="s">
        <v>165</v>
      </c>
      <c r="E640" s="218" t="s">
        <v>22</v>
      </c>
      <c r="F640" s="219" t="s">
        <v>490</v>
      </c>
      <c r="G640" s="217"/>
      <c r="H640" s="220" t="s">
        <v>22</v>
      </c>
      <c r="I640" s="221"/>
      <c r="J640" s="217"/>
      <c r="K640" s="217"/>
      <c r="L640" s="222"/>
      <c r="M640" s="223"/>
      <c r="N640" s="224"/>
      <c r="O640" s="224"/>
      <c r="P640" s="224"/>
      <c r="Q640" s="224"/>
      <c r="R640" s="224"/>
      <c r="S640" s="224"/>
      <c r="T640" s="225"/>
      <c r="AT640" s="226" t="s">
        <v>165</v>
      </c>
      <c r="AU640" s="226" t="s">
        <v>81</v>
      </c>
      <c r="AV640" s="12" t="s">
        <v>24</v>
      </c>
      <c r="AW640" s="12" t="s">
        <v>37</v>
      </c>
      <c r="AX640" s="12" t="s">
        <v>74</v>
      </c>
      <c r="AY640" s="226" t="s">
        <v>154</v>
      </c>
    </row>
    <row r="641" spans="2:65" s="13" customFormat="1" ht="12">
      <c r="B641" s="227"/>
      <c r="C641" s="228"/>
      <c r="D641" s="229" t="s">
        <v>165</v>
      </c>
      <c r="E641" s="230" t="s">
        <v>22</v>
      </c>
      <c r="F641" s="231" t="s">
        <v>519</v>
      </c>
      <c r="G641" s="228"/>
      <c r="H641" s="232">
        <v>3.9</v>
      </c>
      <c r="I641" s="233"/>
      <c r="J641" s="228"/>
      <c r="K641" s="228"/>
      <c r="L641" s="234"/>
      <c r="M641" s="235"/>
      <c r="N641" s="236"/>
      <c r="O641" s="236"/>
      <c r="P641" s="236"/>
      <c r="Q641" s="236"/>
      <c r="R641" s="236"/>
      <c r="S641" s="236"/>
      <c r="T641" s="237"/>
      <c r="AT641" s="238" t="s">
        <v>165</v>
      </c>
      <c r="AU641" s="238" t="s">
        <v>81</v>
      </c>
      <c r="AV641" s="13" t="s">
        <v>81</v>
      </c>
      <c r="AW641" s="13" t="s">
        <v>37</v>
      </c>
      <c r="AX641" s="13" t="s">
        <v>24</v>
      </c>
      <c r="AY641" s="238" t="s">
        <v>154</v>
      </c>
    </row>
    <row r="642" spans="2:65" s="1" customFormat="1" ht="22.5" customHeight="1">
      <c r="B642" s="42"/>
      <c r="C642" s="267" t="s">
        <v>752</v>
      </c>
      <c r="D642" s="267" t="s">
        <v>367</v>
      </c>
      <c r="E642" s="268" t="s">
        <v>753</v>
      </c>
      <c r="F642" s="269" t="s">
        <v>754</v>
      </c>
      <c r="G642" s="270" t="s">
        <v>241</v>
      </c>
      <c r="H642" s="271">
        <v>4.29</v>
      </c>
      <c r="I642" s="272"/>
      <c r="J642" s="273">
        <f>ROUND(I642*H642,2)</f>
        <v>0</v>
      </c>
      <c r="K642" s="269" t="s">
        <v>160</v>
      </c>
      <c r="L642" s="274"/>
      <c r="M642" s="275" t="s">
        <v>22</v>
      </c>
      <c r="N642" s="276" t="s">
        <v>45</v>
      </c>
      <c r="O642" s="43"/>
      <c r="P642" s="210">
        <f>O642*H642</f>
        <v>0</v>
      </c>
      <c r="Q642" s="210">
        <v>1.1E-4</v>
      </c>
      <c r="R642" s="210">
        <f>Q642*H642</f>
        <v>4.7190000000000003E-4</v>
      </c>
      <c r="S642" s="210">
        <v>0</v>
      </c>
      <c r="T642" s="211">
        <f>S642*H642</f>
        <v>0</v>
      </c>
      <c r="AR642" s="25" t="s">
        <v>430</v>
      </c>
      <c r="AT642" s="25" t="s">
        <v>367</v>
      </c>
      <c r="AU642" s="25" t="s">
        <v>81</v>
      </c>
      <c r="AY642" s="25" t="s">
        <v>154</v>
      </c>
      <c r="BE642" s="212">
        <f>IF(N642="základní",J642,0)</f>
        <v>0</v>
      </c>
      <c r="BF642" s="212">
        <f>IF(N642="snížená",J642,0)</f>
        <v>0</v>
      </c>
      <c r="BG642" s="212">
        <f>IF(N642="zákl. přenesená",J642,0)</f>
        <v>0</v>
      </c>
      <c r="BH642" s="212">
        <f>IF(N642="sníž. přenesená",J642,0)</f>
        <v>0</v>
      </c>
      <c r="BI642" s="212">
        <f>IF(N642="nulová",J642,0)</f>
        <v>0</v>
      </c>
      <c r="BJ642" s="25" t="s">
        <v>24</v>
      </c>
      <c r="BK642" s="212">
        <f>ROUND(I642*H642,2)</f>
        <v>0</v>
      </c>
      <c r="BL642" s="25" t="s">
        <v>281</v>
      </c>
      <c r="BM642" s="25" t="s">
        <v>755</v>
      </c>
    </row>
    <row r="643" spans="2:65" s="1" customFormat="1" ht="24">
      <c r="B643" s="42"/>
      <c r="C643" s="64"/>
      <c r="D643" s="213" t="s">
        <v>745</v>
      </c>
      <c r="E643" s="64"/>
      <c r="F643" s="214" t="s">
        <v>756</v>
      </c>
      <c r="G643" s="64"/>
      <c r="H643" s="64"/>
      <c r="I643" s="169"/>
      <c r="J643" s="64"/>
      <c r="K643" s="64"/>
      <c r="L643" s="62"/>
      <c r="M643" s="215"/>
      <c r="N643" s="43"/>
      <c r="O643" s="43"/>
      <c r="P643" s="43"/>
      <c r="Q643" s="43"/>
      <c r="R643" s="43"/>
      <c r="S643" s="43"/>
      <c r="T643" s="79"/>
      <c r="AT643" s="25" t="s">
        <v>745</v>
      </c>
      <c r="AU643" s="25" t="s">
        <v>81</v>
      </c>
    </row>
    <row r="644" spans="2:65" s="13" customFormat="1" ht="12">
      <c r="B644" s="227"/>
      <c r="C644" s="228"/>
      <c r="D644" s="229" t="s">
        <v>165</v>
      </c>
      <c r="E644" s="230" t="s">
        <v>22</v>
      </c>
      <c r="F644" s="231" t="s">
        <v>757</v>
      </c>
      <c r="G644" s="228"/>
      <c r="H644" s="232">
        <v>4.29</v>
      </c>
      <c r="I644" s="233"/>
      <c r="J644" s="228"/>
      <c r="K644" s="228"/>
      <c r="L644" s="234"/>
      <c r="M644" s="235"/>
      <c r="N644" s="236"/>
      <c r="O644" s="236"/>
      <c r="P644" s="236"/>
      <c r="Q644" s="236"/>
      <c r="R644" s="236"/>
      <c r="S644" s="236"/>
      <c r="T644" s="237"/>
      <c r="AT644" s="238" t="s">
        <v>165</v>
      </c>
      <c r="AU644" s="238" t="s">
        <v>81</v>
      </c>
      <c r="AV644" s="13" t="s">
        <v>81</v>
      </c>
      <c r="AW644" s="13" t="s">
        <v>37</v>
      </c>
      <c r="AX644" s="13" t="s">
        <v>24</v>
      </c>
      <c r="AY644" s="238" t="s">
        <v>154</v>
      </c>
    </row>
    <row r="645" spans="2:65" s="1" customFormat="1" ht="31.5" customHeight="1">
      <c r="B645" s="42"/>
      <c r="C645" s="201" t="s">
        <v>758</v>
      </c>
      <c r="D645" s="201" t="s">
        <v>156</v>
      </c>
      <c r="E645" s="202" t="s">
        <v>759</v>
      </c>
      <c r="F645" s="203" t="s">
        <v>760</v>
      </c>
      <c r="G645" s="204" t="s">
        <v>730</v>
      </c>
      <c r="H645" s="278"/>
      <c r="I645" s="206"/>
      <c r="J645" s="207">
        <f>ROUND(I645*H645,2)</f>
        <v>0</v>
      </c>
      <c r="K645" s="203" t="s">
        <v>160</v>
      </c>
      <c r="L645" s="62"/>
      <c r="M645" s="208" t="s">
        <v>22</v>
      </c>
      <c r="N645" s="209" t="s">
        <v>45</v>
      </c>
      <c r="O645" s="43"/>
      <c r="P645" s="210">
        <f>O645*H645</f>
        <v>0</v>
      </c>
      <c r="Q645" s="210">
        <v>0</v>
      </c>
      <c r="R645" s="210">
        <f>Q645*H645</f>
        <v>0</v>
      </c>
      <c r="S645" s="210">
        <v>0</v>
      </c>
      <c r="T645" s="211">
        <f>S645*H645</f>
        <v>0</v>
      </c>
      <c r="AR645" s="25" t="s">
        <v>281</v>
      </c>
      <c r="AT645" s="25" t="s">
        <v>156</v>
      </c>
      <c r="AU645" s="25" t="s">
        <v>81</v>
      </c>
      <c r="AY645" s="25" t="s">
        <v>154</v>
      </c>
      <c r="BE645" s="212">
        <f>IF(N645="základní",J645,0)</f>
        <v>0</v>
      </c>
      <c r="BF645" s="212">
        <f>IF(N645="snížená",J645,0)</f>
        <v>0</v>
      </c>
      <c r="BG645" s="212">
        <f>IF(N645="zákl. přenesená",J645,0)</f>
        <v>0</v>
      </c>
      <c r="BH645" s="212">
        <f>IF(N645="sníž. přenesená",J645,0)</f>
        <v>0</v>
      </c>
      <c r="BI645" s="212">
        <f>IF(N645="nulová",J645,0)</f>
        <v>0</v>
      </c>
      <c r="BJ645" s="25" t="s">
        <v>24</v>
      </c>
      <c r="BK645" s="212">
        <f>ROUND(I645*H645,2)</f>
        <v>0</v>
      </c>
      <c r="BL645" s="25" t="s">
        <v>281</v>
      </c>
      <c r="BM645" s="25" t="s">
        <v>761</v>
      </c>
    </row>
    <row r="646" spans="2:65" s="1" customFormat="1" ht="108">
      <c r="B646" s="42"/>
      <c r="C646" s="64"/>
      <c r="D646" s="213" t="s">
        <v>163</v>
      </c>
      <c r="E646" s="64"/>
      <c r="F646" s="214" t="s">
        <v>762</v>
      </c>
      <c r="G646" s="64"/>
      <c r="H646" s="64"/>
      <c r="I646" s="169"/>
      <c r="J646" s="64"/>
      <c r="K646" s="64"/>
      <c r="L646" s="62"/>
      <c r="M646" s="215"/>
      <c r="N646" s="43"/>
      <c r="O646" s="43"/>
      <c r="P646" s="43"/>
      <c r="Q646" s="43"/>
      <c r="R646" s="43"/>
      <c r="S646" s="43"/>
      <c r="T646" s="79"/>
      <c r="AT646" s="25" t="s">
        <v>163</v>
      </c>
      <c r="AU646" s="25" t="s">
        <v>81</v>
      </c>
    </row>
    <row r="647" spans="2:65" s="11" customFormat="1" ht="29.85" customHeight="1">
      <c r="B647" s="184"/>
      <c r="C647" s="185"/>
      <c r="D647" s="198" t="s">
        <v>73</v>
      </c>
      <c r="E647" s="199" t="s">
        <v>763</v>
      </c>
      <c r="F647" s="199" t="s">
        <v>764</v>
      </c>
      <c r="G647" s="185"/>
      <c r="H647" s="185"/>
      <c r="I647" s="188"/>
      <c r="J647" s="200">
        <f>BK647</f>
        <v>0</v>
      </c>
      <c r="K647" s="185"/>
      <c r="L647" s="190"/>
      <c r="M647" s="191"/>
      <c r="N647" s="192"/>
      <c r="O647" s="192"/>
      <c r="P647" s="193">
        <f>P648</f>
        <v>0</v>
      </c>
      <c r="Q647" s="192"/>
      <c r="R647" s="193">
        <f>R648</f>
        <v>0</v>
      </c>
      <c r="S647" s="192"/>
      <c r="T647" s="194">
        <f>T648</f>
        <v>0</v>
      </c>
      <c r="AR647" s="195" t="s">
        <v>81</v>
      </c>
      <c r="AT647" s="196" t="s">
        <v>73</v>
      </c>
      <c r="AU647" s="196" t="s">
        <v>24</v>
      </c>
      <c r="AY647" s="195" t="s">
        <v>154</v>
      </c>
      <c r="BK647" s="197">
        <f>BK648</f>
        <v>0</v>
      </c>
    </row>
    <row r="648" spans="2:65" s="1" customFormat="1" ht="22.5" customHeight="1">
      <c r="B648" s="42"/>
      <c r="C648" s="201" t="s">
        <v>765</v>
      </c>
      <c r="D648" s="201" t="s">
        <v>156</v>
      </c>
      <c r="E648" s="202" t="s">
        <v>766</v>
      </c>
      <c r="F648" s="203" t="s">
        <v>767</v>
      </c>
      <c r="G648" s="204" t="s">
        <v>338</v>
      </c>
      <c r="H648" s="205">
        <v>1</v>
      </c>
      <c r="I648" s="206"/>
      <c r="J648" s="207">
        <f>ROUND(I648*H648,2)</f>
        <v>0</v>
      </c>
      <c r="K648" s="203" t="s">
        <v>22</v>
      </c>
      <c r="L648" s="62"/>
      <c r="M648" s="208" t="s">
        <v>22</v>
      </c>
      <c r="N648" s="209" t="s">
        <v>45</v>
      </c>
      <c r="O648" s="43"/>
      <c r="P648" s="210">
        <f>O648*H648</f>
        <v>0</v>
      </c>
      <c r="Q648" s="210">
        <v>0</v>
      </c>
      <c r="R648" s="210">
        <f>Q648*H648</f>
        <v>0</v>
      </c>
      <c r="S648" s="210">
        <v>0</v>
      </c>
      <c r="T648" s="211">
        <f>S648*H648</f>
        <v>0</v>
      </c>
      <c r="AR648" s="25" t="s">
        <v>281</v>
      </c>
      <c r="AT648" s="25" t="s">
        <v>156</v>
      </c>
      <c r="AU648" s="25" t="s">
        <v>81</v>
      </c>
      <c r="AY648" s="25" t="s">
        <v>154</v>
      </c>
      <c r="BE648" s="212">
        <f>IF(N648="základní",J648,0)</f>
        <v>0</v>
      </c>
      <c r="BF648" s="212">
        <f>IF(N648="snížená",J648,0)</f>
        <v>0</v>
      </c>
      <c r="BG648" s="212">
        <f>IF(N648="zákl. přenesená",J648,0)</f>
        <v>0</v>
      </c>
      <c r="BH648" s="212">
        <f>IF(N648="sníž. přenesená",J648,0)</f>
        <v>0</v>
      </c>
      <c r="BI648" s="212">
        <f>IF(N648="nulová",J648,0)</f>
        <v>0</v>
      </c>
      <c r="BJ648" s="25" t="s">
        <v>24</v>
      </c>
      <c r="BK648" s="212">
        <f>ROUND(I648*H648,2)</f>
        <v>0</v>
      </c>
      <c r="BL648" s="25" t="s">
        <v>281</v>
      </c>
      <c r="BM648" s="25" t="s">
        <v>768</v>
      </c>
    </row>
    <row r="649" spans="2:65" s="11" customFormat="1" ht="29.85" customHeight="1">
      <c r="B649" s="184"/>
      <c r="C649" s="185"/>
      <c r="D649" s="198" t="s">
        <v>73</v>
      </c>
      <c r="E649" s="199" t="s">
        <v>769</v>
      </c>
      <c r="F649" s="199" t="s">
        <v>770</v>
      </c>
      <c r="G649" s="185"/>
      <c r="H649" s="185"/>
      <c r="I649" s="188"/>
      <c r="J649" s="200">
        <f>BK649</f>
        <v>0</v>
      </c>
      <c r="K649" s="185"/>
      <c r="L649" s="190"/>
      <c r="M649" s="191"/>
      <c r="N649" s="192"/>
      <c r="O649" s="192"/>
      <c r="P649" s="193">
        <f>P650</f>
        <v>0</v>
      </c>
      <c r="Q649" s="192"/>
      <c r="R649" s="193">
        <f>R650</f>
        <v>0</v>
      </c>
      <c r="S649" s="192"/>
      <c r="T649" s="194">
        <f>T650</f>
        <v>0</v>
      </c>
      <c r="AR649" s="195" t="s">
        <v>81</v>
      </c>
      <c r="AT649" s="196" t="s">
        <v>73</v>
      </c>
      <c r="AU649" s="196" t="s">
        <v>24</v>
      </c>
      <c r="AY649" s="195" t="s">
        <v>154</v>
      </c>
      <c r="BK649" s="197">
        <f>BK650</f>
        <v>0</v>
      </c>
    </row>
    <row r="650" spans="2:65" s="1" customFormat="1" ht="22.5" customHeight="1">
      <c r="B650" s="42"/>
      <c r="C650" s="201" t="s">
        <v>771</v>
      </c>
      <c r="D650" s="201" t="s">
        <v>156</v>
      </c>
      <c r="E650" s="202" t="s">
        <v>772</v>
      </c>
      <c r="F650" s="203" t="s">
        <v>773</v>
      </c>
      <c r="G650" s="204" t="s">
        <v>338</v>
      </c>
      <c r="H650" s="205">
        <v>1</v>
      </c>
      <c r="I650" s="206"/>
      <c r="J650" s="207">
        <f>ROUND(I650*H650,2)</f>
        <v>0</v>
      </c>
      <c r="K650" s="203" t="s">
        <v>22</v>
      </c>
      <c r="L650" s="62"/>
      <c r="M650" s="208" t="s">
        <v>22</v>
      </c>
      <c r="N650" s="209" t="s">
        <v>45</v>
      </c>
      <c r="O650" s="43"/>
      <c r="P650" s="210">
        <f>O650*H650</f>
        <v>0</v>
      </c>
      <c r="Q650" s="210">
        <v>0</v>
      </c>
      <c r="R650" s="210">
        <f>Q650*H650</f>
        <v>0</v>
      </c>
      <c r="S650" s="210">
        <v>0</v>
      </c>
      <c r="T650" s="211">
        <f>S650*H650</f>
        <v>0</v>
      </c>
      <c r="AR650" s="25" t="s">
        <v>281</v>
      </c>
      <c r="AT650" s="25" t="s">
        <v>156</v>
      </c>
      <c r="AU650" s="25" t="s">
        <v>81</v>
      </c>
      <c r="AY650" s="25" t="s">
        <v>154</v>
      </c>
      <c r="BE650" s="212">
        <f>IF(N650="základní",J650,0)</f>
        <v>0</v>
      </c>
      <c r="BF650" s="212">
        <f>IF(N650="snížená",J650,0)</f>
        <v>0</v>
      </c>
      <c r="BG650" s="212">
        <f>IF(N650="zákl. přenesená",J650,0)</f>
        <v>0</v>
      </c>
      <c r="BH650" s="212">
        <f>IF(N650="sníž. přenesená",J650,0)</f>
        <v>0</v>
      </c>
      <c r="BI650" s="212">
        <f>IF(N650="nulová",J650,0)</f>
        <v>0</v>
      </c>
      <c r="BJ650" s="25" t="s">
        <v>24</v>
      </c>
      <c r="BK650" s="212">
        <f>ROUND(I650*H650,2)</f>
        <v>0</v>
      </c>
      <c r="BL650" s="25" t="s">
        <v>281</v>
      </c>
      <c r="BM650" s="25" t="s">
        <v>774</v>
      </c>
    </row>
    <row r="651" spans="2:65" s="11" customFormat="1" ht="29.85" customHeight="1">
      <c r="B651" s="184"/>
      <c r="C651" s="185"/>
      <c r="D651" s="198" t="s">
        <v>73</v>
      </c>
      <c r="E651" s="199" t="s">
        <v>775</v>
      </c>
      <c r="F651" s="199" t="s">
        <v>776</v>
      </c>
      <c r="G651" s="185"/>
      <c r="H651" s="185"/>
      <c r="I651" s="188"/>
      <c r="J651" s="200">
        <f>BK651</f>
        <v>0</v>
      </c>
      <c r="K651" s="185"/>
      <c r="L651" s="190"/>
      <c r="M651" s="191"/>
      <c r="N651" s="192"/>
      <c r="O651" s="192"/>
      <c r="P651" s="193">
        <f>P652</f>
        <v>0</v>
      </c>
      <c r="Q651" s="192"/>
      <c r="R651" s="193">
        <f>R652</f>
        <v>0</v>
      </c>
      <c r="S651" s="192"/>
      <c r="T651" s="194">
        <f>T652</f>
        <v>0</v>
      </c>
      <c r="AR651" s="195" t="s">
        <v>81</v>
      </c>
      <c r="AT651" s="196" t="s">
        <v>73</v>
      </c>
      <c r="AU651" s="196" t="s">
        <v>24</v>
      </c>
      <c r="AY651" s="195" t="s">
        <v>154</v>
      </c>
      <c r="BK651" s="197">
        <f>BK652</f>
        <v>0</v>
      </c>
    </row>
    <row r="652" spans="2:65" s="1" customFormat="1" ht="22.5" customHeight="1">
      <c r="B652" s="42"/>
      <c r="C652" s="201" t="s">
        <v>777</v>
      </c>
      <c r="D652" s="201" t="s">
        <v>156</v>
      </c>
      <c r="E652" s="202" t="s">
        <v>778</v>
      </c>
      <c r="F652" s="203" t="s">
        <v>779</v>
      </c>
      <c r="G652" s="204" t="s">
        <v>338</v>
      </c>
      <c r="H652" s="205">
        <v>1</v>
      </c>
      <c r="I652" s="206"/>
      <c r="J652" s="207">
        <f>ROUND(I652*H652,2)</f>
        <v>0</v>
      </c>
      <c r="K652" s="203" t="s">
        <v>22</v>
      </c>
      <c r="L652" s="62"/>
      <c r="M652" s="208" t="s">
        <v>22</v>
      </c>
      <c r="N652" s="209" t="s">
        <v>45</v>
      </c>
      <c r="O652" s="43"/>
      <c r="P652" s="210">
        <f>O652*H652</f>
        <v>0</v>
      </c>
      <c r="Q652" s="210">
        <v>0</v>
      </c>
      <c r="R652" s="210">
        <f>Q652*H652</f>
        <v>0</v>
      </c>
      <c r="S652" s="210">
        <v>0</v>
      </c>
      <c r="T652" s="211">
        <f>S652*H652</f>
        <v>0</v>
      </c>
      <c r="AR652" s="25" t="s">
        <v>281</v>
      </c>
      <c r="AT652" s="25" t="s">
        <v>156</v>
      </c>
      <c r="AU652" s="25" t="s">
        <v>81</v>
      </c>
      <c r="AY652" s="25" t="s">
        <v>154</v>
      </c>
      <c r="BE652" s="212">
        <f>IF(N652="základní",J652,0)</f>
        <v>0</v>
      </c>
      <c r="BF652" s="212">
        <f>IF(N652="snížená",J652,0)</f>
        <v>0</v>
      </c>
      <c r="BG652" s="212">
        <f>IF(N652="zákl. přenesená",J652,0)</f>
        <v>0</v>
      </c>
      <c r="BH652" s="212">
        <f>IF(N652="sníž. přenesená",J652,0)</f>
        <v>0</v>
      </c>
      <c r="BI652" s="212">
        <f>IF(N652="nulová",J652,0)</f>
        <v>0</v>
      </c>
      <c r="BJ652" s="25" t="s">
        <v>24</v>
      </c>
      <c r="BK652" s="212">
        <f>ROUND(I652*H652,2)</f>
        <v>0</v>
      </c>
      <c r="BL652" s="25" t="s">
        <v>281</v>
      </c>
      <c r="BM652" s="25" t="s">
        <v>780</v>
      </c>
    </row>
    <row r="653" spans="2:65" s="11" customFormat="1" ht="29.85" customHeight="1">
      <c r="B653" s="184"/>
      <c r="C653" s="185"/>
      <c r="D653" s="198" t="s">
        <v>73</v>
      </c>
      <c r="E653" s="199" t="s">
        <v>781</v>
      </c>
      <c r="F653" s="199" t="s">
        <v>782</v>
      </c>
      <c r="G653" s="185"/>
      <c r="H653" s="185"/>
      <c r="I653" s="188"/>
      <c r="J653" s="200">
        <f>BK653</f>
        <v>0</v>
      </c>
      <c r="K653" s="185"/>
      <c r="L653" s="190"/>
      <c r="M653" s="191"/>
      <c r="N653" s="192"/>
      <c r="O653" s="192"/>
      <c r="P653" s="193">
        <f>SUM(P654:P655)</f>
        <v>0</v>
      </c>
      <c r="Q653" s="192"/>
      <c r="R653" s="193">
        <f>SUM(R654:R655)</f>
        <v>0</v>
      </c>
      <c r="S653" s="192"/>
      <c r="T653" s="194">
        <f>SUM(T654:T655)</f>
        <v>0</v>
      </c>
      <c r="AR653" s="195" t="s">
        <v>81</v>
      </c>
      <c r="AT653" s="196" t="s">
        <v>73</v>
      </c>
      <c r="AU653" s="196" t="s">
        <v>24</v>
      </c>
      <c r="AY653" s="195" t="s">
        <v>154</v>
      </c>
      <c r="BK653" s="197">
        <f>SUM(BK654:BK655)</f>
        <v>0</v>
      </c>
    </row>
    <row r="654" spans="2:65" s="1" customFormat="1" ht="22.5" customHeight="1">
      <c r="B654" s="42"/>
      <c r="C654" s="201" t="s">
        <v>783</v>
      </c>
      <c r="D654" s="201" t="s">
        <v>156</v>
      </c>
      <c r="E654" s="202" t="s">
        <v>784</v>
      </c>
      <c r="F654" s="203" t="s">
        <v>785</v>
      </c>
      <c r="G654" s="204" t="s">
        <v>338</v>
      </c>
      <c r="H654" s="205">
        <v>1</v>
      </c>
      <c r="I654" s="206"/>
      <c r="J654" s="207">
        <f>ROUND(I654*H654,2)</f>
        <v>0</v>
      </c>
      <c r="K654" s="203" t="s">
        <v>22</v>
      </c>
      <c r="L654" s="62"/>
      <c r="M654" s="208" t="s">
        <v>22</v>
      </c>
      <c r="N654" s="209" t="s">
        <v>45</v>
      </c>
      <c r="O654" s="43"/>
      <c r="P654" s="210">
        <f>O654*H654</f>
        <v>0</v>
      </c>
      <c r="Q654" s="210">
        <v>0</v>
      </c>
      <c r="R654" s="210">
        <f>Q654*H654</f>
        <v>0</v>
      </c>
      <c r="S654" s="210">
        <v>0</v>
      </c>
      <c r="T654" s="211">
        <f>S654*H654</f>
        <v>0</v>
      </c>
      <c r="AR654" s="25" t="s">
        <v>281</v>
      </c>
      <c r="AT654" s="25" t="s">
        <v>156</v>
      </c>
      <c r="AU654" s="25" t="s">
        <v>81</v>
      </c>
      <c r="AY654" s="25" t="s">
        <v>154</v>
      </c>
      <c r="BE654" s="212">
        <f>IF(N654="základní",J654,0)</f>
        <v>0</v>
      </c>
      <c r="BF654" s="212">
        <f>IF(N654="snížená",J654,0)</f>
        <v>0</v>
      </c>
      <c r="BG654" s="212">
        <f>IF(N654="zákl. přenesená",J654,0)</f>
        <v>0</v>
      </c>
      <c r="BH654" s="212">
        <f>IF(N654="sníž. přenesená",J654,0)</f>
        <v>0</v>
      </c>
      <c r="BI654" s="212">
        <f>IF(N654="nulová",J654,0)</f>
        <v>0</v>
      </c>
      <c r="BJ654" s="25" t="s">
        <v>24</v>
      </c>
      <c r="BK654" s="212">
        <f>ROUND(I654*H654,2)</f>
        <v>0</v>
      </c>
      <c r="BL654" s="25" t="s">
        <v>281</v>
      </c>
      <c r="BM654" s="25" t="s">
        <v>786</v>
      </c>
    </row>
    <row r="655" spans="2:65" s="1" customFormat="1" ht="22.5" customHeight="1">
      <c r="B655" s="42"/>
      <c r="C655" s="267" t="s">
        <v>787</v>
      </c>
      <c r="D655" s="267" t="s">
        <v>367</v>
      </c>
      <c r="E655" s="268" t="s">
        <v>788</v>
      </c>
      <c r="F655" s="269" t="s">
        <v>789</v>
      </c>
      <c r="G655" s="270" t="s">
        <v>338</v>
      </c>
      <c r="H655" s="271">
        <v>1</v>
      </c>
      <c r="I655" s="272"/>
      <c r="J655" s="273">
        <f>ROUND(I655*H655,2)</f>
        <v>0</v>
      </c>
      <c r="K655" s="269" t="s">
        <v>22</v>
      </c>
      <c r="L655" s="274"/>
      <c r="M655" s="275" t="s">
        <v>22</v>
      </c>
      <c r="N655" s="276" t="s">
        <v>45</v>
      </c>
      <c r="O655" s="43"/>
      <c r="P655" s="210">
        <f>O655*H655</f>
        <v>0</v>
      </c>
      <c r="Q655" s="210">
        <v>0</v>
      </c>
      <c r="R655" s="210">
        <f>Q655*H655</f>
        <v>0</v>
      </c>
      <c r="S655" s="210">
        <v>0</v>
      </c>
      <c r="T655" s="211">
        <f>S655*H655</f>
        <v>0</v>
      </c>
      <c r="AR655" s="25" t="s">
        <v>430</v>
      </c>
      <c r="AT655" s="25" t="s">
        <v>367</v>
      </c>
      <c r="AU655" s="25" t="s">
        <v>81</v>
      </c>
      <c r="AY655" s="25" t="s">
        <v>154</v>
      </c>
      <c r="BE655" s="212">
        <f>IF(N655="základní",J655,0)</f>
        <v>0</v>
      </c>
      <c r="BF655" s="212">
        <f>IF(N655="snížená",J655,0)</f>
        <v>0</v>
      </c>
      <c r="BG655" s="212">
        <f>IF(N655="zákl. přenesená",J655,0)</f>
        <v>0</v>
      </c>
      <c r="BH655" s="212">
        <f>IF(N655="sníž. přenesená",J655,0)</f>
        <v>0</v>
      </c>
      <c r="BI655" s="212">
        <f>IF(N655="nulová",J655,0)</f>
        <v>0</v>
      </c>
      <c r="BJ655" s="25" t="s">
        <v>24</v>
      </c>
      <c r="BK655" s="212">
        <f>ROUND(I655*H655,2)</f>
        <v>0</v>
      </c>
      <c r="BL655" s="25" t="s">
        <v>281</v>
      </c>
      <c r="BM655" s="25" t="s">
        <v>790</v>
      </c>
    </row>
    <row r="656" spans="2:65" s="11" customFormat="1" ht="29.85" customHeight="1">
      <c r="B656" s="184"/>
      <c r="C656" s="185"/>
      <c r="D656" s="198" t="s">
        <v>73</v>
      </c>
      <c r="E656" s="199" t="s">
        <v>791</v>
      </c>
      <c r="F656" s="199" t="s">
        <v>792</v>
      </c>
      <c r="G656" s="185"/>
      <c r="H656" s="185"/>
      <c r="I656" s="188"/>
      <c r="J656" s="200">
        <f>BK656</f>
        <v>0</v>
      </c>
      <c r="K656" s="185"/>
      <c r="L656" s="190"/>
      <c r="M656" s="191"/>
      <c r="N656" s="192"/>
      <c r="O656" s="192"/>
      <c r="P656" s="193">
        <f>SUM(P657:P665)</f>
        <v>0</v>
      </c>
      <c r="Q656" s="192"/>
      <c r="R656" s="193">
        <f>SUM(R657:R665)</f>
        <v>0.42194900000000002</v>
      </c>
      <c r="S656" s="192"/>
      <c r="T656" s="194">
        <f>SUM(T657:T665)</f>
        <v>0</v>
      </c>
      <c r="AR656" s="195" t="s">
        <v>81</v>
      </c>
      <c r="AT656" s="196" t="s">
        <v>73</v>
      </c>
      <c r="AU656" s="196" t="s">
        <v>24</v>
      </c>
      <c r="AY656" s="195" t="s">
        <v>154</v>
      </c>
      <c r="BK656" s="197">
        <f>SUM(BK657:BK665)</f>
        <v>0</v>
      </c>
    </row>
    <row r="657" spans="2:65" s="1" customFormat="1" ht="31.5" customHeight="1">
      <c r="B657" s="42"/>
      <c r="C657" s="201" t="s">
        <v>793</v>
      </c>
      <c r="D657" s="201" t="s">
        <v>156</v>
      </c>
      <c r="E657" s="202" t="s">
        <v>794</v>
      </c>
      <c r="F657" s="203" t="s">
        <v>795</v>
      </c>
      <c r="G657" s="204" t="s">
        <v>241</v>
      </c>
      <c r="H657" s="205">
        <v>43.1</v>
      </c>
      <c r="I657" s="206"/>
      <c r="J657" s="207">
        <f>ROUND(I657*H657,2)</f>
        <v>0</v>
      </c>
      <c r="K657" s="203" t="s">
        <v>160</v>
      </c>
      <c r="L657" s="62"/>
      <c r="M657" s="208" t="s">
        <v>22</v>
      </c>
      <c r="N657" s="209" t="s">
        <v>45</v>
      </c>
      <c r="O657" s="43"/>
      <c r="P657" s="210">
        <f>O657*H657</f>
        <v>0</v>
      </c>
      <c r="Q657" s="210">
        <v>1.39E-3</v>
      </c>
      <c r="R657" s="210">
        <f>Q657*H657</f>
        <v>5.9908999999999997E-2</v>
      </c>
      <c r="S657" s="210">
        <v>0</v>
      </c>
      <c r="T657" s="211">
        <f>S657*H657</f>
        <v>0</v>
      </c>
      <c r="AR657" s="25" t="s">
        <v>281</v>
      </c>
      <c r="AT657" s="25" t="s">
        <v>156</v>
      </c>
      <c r="AU657" s="25" t="s">
        <v>81</v>
      </c>
      <c r="AY657" s="25" t="s">
        <v>154</v>
      </c>
      <c r="BE657" s="212">
        <f>IF(N657="základní",J657,0)</f>
        <v>0</v>
      </c>
      <c r="BF657" s="212">
        <f>IF(N657="snížená",J657,0)</f>
        <v>0</v>
      </c>
      <c r="BG657" s="212">
        <f>IF(N657="zákl. přenesená",J657,0)</f>
        <v>0</v>
      </c>
      <c r="BH657" s="212">
        <f>IF(N657="sníž. přenesená",J657,0)</f>
        <v>0</v>
      </c>
      <c r="BI657" s="212">
        <f>IF(N657="nulová",J657,0)</f>
        <v>0</v>
      </c>
      <c r="BJ657" s="25" t="s">
        <v>24</v>
      </c>
      <c r="BK657" s="212">
        <f>ROUND(I657*H657,2)</f>
        <v>0</v>
      </c>
      <c r="BL657" s="25" t="s">
        <v>281</v>
      </c>
      <c r="BM657" s="25" t="s">
        <v>796</v>
      </c>
    </row>
    <row r="658" spans="2:65" s="1" customFormat="1" ht="60">
      <c r="B658" s="42"/>
      <c r="C658" s="64"/>
      <c r="D658" s="213" t="s">
        <v>163</v>
      </c>
      <c r="E658" s="64"/>
      <c r="F658" s="214" t="s">
        <v>797</v>
      </c>
      <c r="G658" s="64"/>
      <c r="H658" s="64"/>
      <c r="I658" s="169"/>
      <c r="J658" s="64"/>
      <c r="K658" s="64"/>
      <c r="L658" s="62"/>
      <c r="M658" s="215"/>
      <c r="N658" s="43"/>
      <c r="O658" s="43"/>
      <c r="P658" s="43"/>
      <c r="Q658" s="43"/>
      <c r="R658" s="43"/>
      <c r="S658" s="43"/>
      <c r="T658" s="79"/>
      <c r="AT658" s="25" t="s">
        <v>163</v>
      </c>
      <c r="AU658" s="25" t="s">
        <v>81</v>
      </c>
    </row>
    <row r="659" spans="2:65" s="12" customFormat="1" ht="12">
      <c r="B659" s="216"/>
      <c r="C659" s="217"/>
      <c r="D659" s="213" t="s">
        <v>165</v>
      </c>
      <c r="E659" s="218" t="s">
        <v>22</v>
      </c>
      <c r="F659" s="219" t="s">
        <v>273</v>
      </c>
      <c r="G659" s="217"/>
      <c r="H659" s="220" t="s">
        <v>22</v>
      </c>
      <c r="I659" s="221"/>
      <c r="J659" s="217"/>
      <c r="K659" s="217"/>
      <c r="L659" s="222"/>
      <c r="M659" s="223"/>
      <c r="N659" s="224"/>
      <c r="O659" s="224"/>
      <c r="P659" s="224"/>
      <c r="Q659" s="224"/>
      <c r="R659" s="224"/>
      <c r="S659" s="224"/>
      <c r="T659" s="225"/>
      <c r="AT659" s="226" t="s">
        <v>165</v>
      </c>
      <c r="AU659" s="226" t="s">
        <v>81</v>
      </c>
      <c r="AV659" s="12" t="s">
        <v>24</v>
      </c>
      <c r="AW659" s="12" t="s">
        <v>37</v>
      </c>
      <c r="AX659" s="12" t="s">
        <v>74</v>
      </c>
      <c r="AY659" s="226" t="s">
        <v>154</v>
      </c>
    </row>
    <row r="660" spans="2:65" s="12" customFormat="1" ht="12">
      <c r="B660" s="216"/>
      <c r="C660" s="217"/>
      <c r="D660" s="213" t="s">
        <v>165</v>
      </c>
      <c r="E660" s="218" t="s">
        <v>22</v>
      </c>
      <c r="F660" s="219" t="s">
        <v>798</v>
      </c>
      <c r="G660" s="217"/>
      <c r="H660" s="220" t="s">
        <v>22</v>
      </c>
      <c r="I660" s="221"/>
      <c r="J660" s="217"/>
      <c r="K660" s="217"/>
      <c r="L660" s="222"/>
      <c r="M660" s="223"/>
      <c r="N660" s="224"/>
      <c r="O660" s="224"/>
      <c r="P660" s="224"/>
      <c r="Q660" s="224"/>
      <c r="R660" s="224"/>
      <c r="S660" s="224"/>
      <c r="T660" s="225"/>
      <c r="AT660" s="226" t="s">
        <v>165</v>
      </c>
      <c r="AU660" s="226" t="s">
        <v>81</v>
      </c>
      <c r="AV660" s="12" t="s">
        <v>24</v>
      </c>
      <c r="AW660" s="12" t="s">
        <v>37</v>
      </c>
      <c r="AX660" s="12" t="s">
        <v>74</v>
      </c>
      <c r="AY660" s="226" t="s">
        <v>154</v>
      </c>
    </row>
    <row r="661" spans="2:65" s="13" customFormat="1" ht="12">
      <c r="B661" s="227"/>
      <c r="C661" s="228"/>
      <c r="D661" s="229" t="s">
        <v>165</v>
      </c>
      <c r="E661" s="230" t="s">
        <v>22</v>
      </c>
      <c r="F661" s="231" t="s">
        <v>799</v>
      </c>
      <c r="G661" s="228"/>
      <c r="H661" s="232">
        <v>43.1</v>
      </c>
      <c r="I661" s="233"/>
      <c r="J661" s="228"/>
      <c r="K661" s="228"/>
      <c r="L661" s="234"/>
      <c r="M661" s="235"/>
      <c r="N661" s="236"/>
      <c r="O661" s="236"/>
      <c r="P661" s="236"/>
      <c r="Q661" s="236"/>
      <c r="R661" s="236"/>
      <c r="S661" s="236"/>
      <c r="T661" s="237"/>
      <c r="AT661" s="238" t="s">
        <v>165</v>
      </c>
      <c r="AU661" s="238" t="s">
        <v>81</v>
      </c>
      <c r="AV661" s="13" t="s">
        <v>81</v>
      </c>
      <c r="AW661" s="13" t="s">
        <v>37</v>
      </c>
      <c r="AX661" s="13" t="s">
        <v>24</v>
      </c>
      <c r="AY661" s="238" t="s">
        <v>154</v>
      </c>
    </row>
    <row r="662" spans="2:65" s="1" customFormat="1" ht="22.5" customHeight="1">
      <c r="B662" s="42"/>
      <c r="C662" s="267" t="s">
        <v>800</v>
      </c>
      <c r="D662" s="267" t="s">
        <v>367</v>
      </c>
      <c r="E662" s="268" t="s">
        <v>801</v>
      </c>
      <c r="F662" s="269" t="s">
        <v>802</v>
      </c>
      <c r="G662" s="270" t="s">
        <v>241</v>
      </c>
      <c r="H662" s="271">
        <v>45.255000000000003</v>
      </c>
      <c r="I662" s="272"/>
      <c r="J662" s="273">
        <f>ROUND(I662*H662,2)</f>
        <v>0</v>
      </c>
      <c r="K662" s="269" t="s">
        <v>22</v>
      </c>
      <c r="L662" s="274"/>
      <c r="M662" s="275" t="s">
        <v>22</v>
      </c>
      <c r="N662" s="276" t="s">
        <v>45</v>
      </c>
      <c r="O662" s="43"/>
      <c r="P662" s="210">
        <f>O662*H662</f>
        <v>0</v>
      </c>
      <c r="Q662" s="210">
        <v>8.0000000000000002E-3</v>
      </c>
      <c r="R662" s="210">
        <f>Q662*H662</f>
        <v>0.36204000000000003</v>
      </c>
      <c r="S662" s="210">
        <v>0</v>
      </c>
      <c r="T662" s="211">
        <f>S662*H662</f>
        <v>0</v>
      </c>
      <c r="AR662" s="25" t="s">
        <v>430</v>
      </c>
      <c r="AT662" s="25" t="s">
        <v>367</v>
      </c>
      <c r="AU662" s="25" t="s">
        <v>81</v>
      </c>
      <c r="AY662" s="25" t="s">
        <v>154</v>
      </c>
      <c r="BE662" s="212">
        <f>IF(N662="základní",J662,0)</f>
        <v>0</v>
      </c>
      <c r="BF662" s="212">
        <f>IF(N662="snížená",J662,0)</f>
        <v>0</v>
      </c>
      <c r="BG662" s="212">
        <f>IF(N662="zákl. přenesená",J662,0)</f>
        <v>0</v>
      </c>
      <c r="BH662" s="212">
        <f>IF(N662="sníž. přenesená",J662,0)</f>
        <v>0</v>
      </c>
      <c r="BI662" s="212">
        <f>IF(N662="nulová",J662,0)</f>
        <v>0</v>
      </c>
      <c r="BJ662" s="25" t="s">
        <v>24</v>
      </c>
      <c r="BK662" s="212">
        <f>ROUND(I662*H662,2)</f>
        <v>0</v>
      </c>
      <c r="BL662" s="25" t="s">
        <v>281</v>
      </c>
      <c r="BM662" s="25" t="s">
        <v>803</v>
      </c>
    </row>
    <row r="663" spans="2:65" s="13" customFormat="1" ht="12">
      <c r="B663" s="227"/>
      <c r="C663" s="228"/>
      <c r="D663" s="229" t="s">
        <v>165</v>
      </c>
      <c r="E663" s="230" t="s">
        <v>22</v>
      </c>
      <c r="F663" s="231" t="s">
        <v>804</v>
      </c>
      <c r="G663" s="228"/>
      <c r="H663" s="232">
        <v>45.255000000000003</v>
      </c>
      <c r="I663" s="233"/>
      <c r="J663" s="228"/>
      <c r="K663" s="228"/>
      <c r="L663" s="234"/>
      <c r="M663" s="235"/>
      <c r="N663" s="236"/>
      <c r="O663" s="236"/>
      <c r="P663" s="236"/>
      <c r="Q663" s="236"/>
      <c r="R663" s="236"/>
      <c r="S663" s="236"/>
      <c r="T663" s="237"/>
      <c r="AT663" s="238" t="s">
        <v>165</v>
      </c>
      <c r="AU663" s="238" t="s">
        <v>81</v>
      </c>
      <c r="AV663" s="13" t="s">
        <v>81</v>
      </c>
      <c r="AW663" s="13" t="s">
        <v>37</v>
      </c>
      <c r="AX663" s="13" t="s">
        <v>24</v>
      </c>
      <c r="AY663" s="238" t="s">
        <v>154</v>
      </c>
    </row>
    <row r="664" spans="2:65" s="1" customFormat="1" ht="31.5" customHeight="1">
      <c r="B664" s="42"/>
      <c r="C664" s="201" t="s">
        <v>805</v>
      </c>
      <c r="D664" s="201" t="s">
        <v>156</v>
      </c>
      <c r="E664" s="202" t="s">
        <v>806</v>
      </c>
      <c r="F664" s="203" t="s">
        <v>807</v>
      </c>
      <c r="G664" s="204" t="s">
        <v>730</v>
      </c>
      <c r="H664" s="278"/>
      <c r="I664" s="206"/>
      <c r="J664" s="207">
        <f>ROUND(I664*H664,2)</f>
        <v>0</v>
      </c>
      <c r="K664" s="203" t="s">
        <v>160</v>
      </c>
      <c r="L664" s="62"/>
      <c r="M664" s="208" t="s">
        <v>22</v>
      </c>
      <c r="N664" s="209" t="s">
        <v>45</v>
      </c>
      <c r="O664" s="43"/>
      <c r="P664" s="210">
        <f>O664*H664</f>
        <v>0</v>
      </c>
      <c r="Q664" s="210">
        <v>0</v>
      </c>
      <c r="R664" s="210">
        <f>Q664*H664</f>
        <v>0</v>
      </c>
      <c r="S664" s="210">
        <v>0</v>
      </c>
      <c r="T664" s="211">
        <f>S664*H664</f>
        <v>0</v>
      </c>
      <c r="AR664" s="25" t="s">
        <v>281</v>
      </c>
      <c r="AT664" s="25" t="s">
        <v>156</v>
      </c>
      <c r="AU664" s="25" t="s">
        <v>81</v>
      </c>
      <c r="AY664" s="25" t="s">
        <v>154</v>
      </c>
      <c r="BE664" s="212">
        <f>IF(N664="základní",J664,0)</f>
        <v>0</v>
      </c>
      <c r="BF664" s="212">
        <f>IF(N664="snížená",J664,0)</f>
        <v>0</v>
      </c>
      <c r="BG664" s="212">
        <f>IF(N664="zákl. přenesená",J664,0)</f>
        <v>0</v>
      </c>
      <c r="BH664" s="212">
        <f>IF(N664="sníž. přenesená",J664,0)</f>
        <v>0</v>
      </c>
      <c r="BI664" s="212">
        <f>IF(N664="nulová",J664,0)</f>
        <v>0</v>
      </c>
      <c r="BJ664" s="25" t="s">
        <v>24</v>
      </c>
      <c r="BK664" s="212">
        <f>ROUND(I664*H664,2)</f>
        <v>0</v>
      </c>
      <c r="BL664" s="25" t="s">
        <v>281</v>
      </c>
      <c r="BM664" s="25" t="s">
        <v>808</v>
      </c>
    </row>
    <row r="665" spans="2:65" s="1" customFormat="1" ht="120">
      <c r="B665" s="42"/>
      <c r="C665" s="64"/>
      <c r="D665" s="213" t="s">
        <v>163</v>
      </c>
      <c r="E665" s="64"/>
      <c r="F665" s="214" t="s">
        <v>809</v>
      </c>
      <c r="G665" s="64"/>
      <c r="H665" s="64"/>
      <c r="I665" s="169"/>
      <c r="J665" s="64"/>
      <c r="K665" s="64"/>
      <c r="L665" s="62"/>
      <c r="M665" s="215"/>
      <c r="N665" s="43"/>
      <c r="O665" s="43"/>
      <c r="P665" s="43"/>
      <c r="Q665" s="43"/>
      <c r="R665" s="43"/>
      <c r="S665" s="43"/>
      <c r="T665" s="79"/>
      <c r="AT665" s="25" t="s">
        <v>163</v>
      </c>
      <c r="AU665" s="25" t="s">
        <v>81</v>
      </c>
    </row>
    <row r="666" spans="2:65" s="11" customFormat="1" ht="29.85" customHeight="1">
      <c r="B666" s="184"/>
      <c r="C666" s="185"/>
      <c r="D666" s="198" t="s">
        <v>73</v>
      </c>
      <c r="E666" s="199" t="s">
        <v>810</v>
      </c>
      <c r="F666" s="199" t="s">
        <v>811</v>
      </c>
      <c r="G666" s="185"/>
      <c r="H666" s="185"/>
      <c r="I666" s="188"/>
      <c r="J666" s="200">
        <f>BK666</f>
        <v>0</v>
      </c>
      <c r="K666" s="185"/>
      <c r="L666" s="190"/>
      <c r="M666" s="191"/>
      <c r="N666" s="192"/>
      <c r="O666" s="192"/>
      <c r="P666" s="193">
        <f>SUM(P667:P842)</f>
        <v>0</v>
      </c>
      <c r="Q666" s="192"/>
      <c r="R666" s="193">
        <f>SUM(R667:R842)</f>
        <v>0</v>
      </c>
      <c r="S666" s="192"/>
      <c r="T666" s="194">
        <f>SUM(T667:T842)</f>
        <v>0</v>
      </c>
      <c r="AR666" s="195" t="s">
        <v>81</v>
      </c>
      <c r="AT666" s="196" t="s">
        <v>73</v>
      </c>
      <c r="AU666" s="196" t="s">
        <v>24</v>
      </c>
      <c r="AY666" s="195" t="s">
        <v>154</v>
      </c>
      <c r="BK666" s="197">
        <f>SUM(BK667:BK842)</f>
        <v>0</v>
      </c>
    </row>
    <row r="667" spans="2:65" s="1" customFormat="1" ht="22.5" customHeight="1">
      <c r="B667" s="42"/>
      <c r="C667" s="201" t="s">
        <v>812</v>
      </c>
      <c r="D667" s="201" t="s">
        <v>156</v>
      </c>
      <c r="E667" s="202" t="s">
        <v>813</v>
      </c>
      <c r="F667" s="203" t="s">
        <v>814</v>
      </c>
      <c r="G667" s="204" t="s">
        <v>241</v>
      </c>
      <c r="H667" s="205">
        <v>50.171999999999997</v>
      </c>
      <c r="I667" s="206"/>
      <c r="J667" s="207">
        <f>ROUND(I667*H667,2)</f>
        <v>0</v>
      </c>
      <c r="K667" s="203" t="s">
        <v>22</v>
      </c>
      <c r="L667" s="62"/>
      <c r="M667" s="208" t="s">
        <v>22</v>
      </c>
      <c r="N667" s="209" t="s">
        <v>45</v>
      </c>
      <c r="O667" s="43"/>
      <c r="P667" s="210">
        <f>O667*H667</f>
        <v>0</v>
      </c>
      <c r="Q667" s="210">
        <v>0</v>
      </c>
      <c r="R667" s="210">
        <f>Q667*H667</f>
        <v>0</v>
      </c>
      <c r="S667" s="210">
        <v>0</v>
      </c>
      <c r="T667" s="211">
        <f>S667*H667</f>
        <v>0</v>
      </c>
      <c r="AR667" s="25" t="s">
        <v>281</v>
      </c>
      <c r="AT667" s="25" t="s">
        <v>156</v>
      </c>
      <c r="AU667" s="25" t="s">
        <v>81</v>
      </c>
      <c r="AY667" s="25" t="s">
        <v>154</v>
      </c>
      <c r="BE667" s="212">
        <f>IF(N667="základní",J667,0)</f>
        <v>0</v>
      </c>
      <c r="BF667" s="212">
        <f>IF(N667="snížená",J667,0)</f>
        <v>0</v>
      </c>
      <c r="BG667" s="212">
        <f>IF(N667="zákl. přenesená",J667,0)</f>
        <v>0</v>
      </c>
      <c r="BH667" s="212">
        <f>IF(N667="sníž. přenesená",J667,0)</f>
        <v>0</v>
      </c>
      <c r="BI667" s="212">
        <f>IF(N667="nulová",J667,0)</f>
        <v>0</v>
      </c>
      <c r="BJ667" s="25" t="s">
        <v>24</v>
      </c>
      <c r="BK667" s="212">
        <f>ROUND(I667*H667,2)</f>
        <v>0</v>
      </c>
      <c r="BL667" s="25" t="s">
        <v>281</v>
      </c>
      <c r="BM667" s="25" t="s">
        <v>815</v>
      </c>
    </row>
    <row r="668" spans="2:65" s="12" customFormat="1" ht="12">
      <c r="B668" s="216"/>
      <c r="C668" s="217"/>
      <c r="D668" s="213" t="s">
        <v>165</v>
      </c>
      <c r="E668" s="218" t="s">
        <v>22</v>
      </c>
      <c r="F668" s="219" t="s">
        <v>816</v>
      </c>
      <c r="G668" s="217"/>
      <c r="H668" s="220" t="s">
        <v>22</v>
      </c>
      <c r="I668" s="221"/>
      <c r="J668" s="217"/>
      <c r="K668" s="217"/>
      <c r="L668" s="222"/>
      <c r="M668" s="223"/>
      <c r="N668" s="224"/>
      <c r="O668" s="224"/>
      <c r="P668" s="224"/>
      <c r="Q668" s="224"/>
      <c r="R668" s="224"/>
      <c r="S668" s="224"/>
      <c r="T668" s="225"/>
      <c r="AT668" s="226" t="s">
        <v>165</v>
      </c>
      <c r="AU668" s="226" t="s">
        <v>81</v>
      </c>
      <c r="AV668" s="12" t="s">
        <v>24</v>
      </c>
      <c r="AW668" s="12" t="s">
        <v>37</v>
      </c>
      <c r="AX668" s="12" t="s">
        <v>74</v>
      </c>
      <c r="AY668" s="226" t="s">
        <v>154</v>
      </c>
    </row>
    <row r="669" spans="2:65" s="12" customFormat="1" ht="12">
      <c r="B669" s="216"/>
      <c r="C669" s="217"/>
      <c r="D669" s="213" t="s">
        <v>165</v>
      </c>
      <c r="E669" s="218" t="s">
        <v>22</v>
      </c>
      <c r="F669" s="219" t="s">
        <v>817</v>
      </c>
      <c r="G669" s="217"/>
      <c r="H669" s="220" t="s">
        <v>22</v>
      </c>
      <c r="I669" s="221"/>
      <c r="J669" s="217"/>
      <c r="K669" s="217"/>
      <c r="L669" s="222"/>
      <c r="M669" s="223"/>
      <c r="N669" s="224"/>
      <c r="O669" s="224"/>
      <c r="P669" s="224"/>
      <c r="Q669" s="224"/>
      <c r="R669" s="224"/>
      <c r="S669" s="224"/>
      <c r="T669" s="225"/>
      <c r="AT669" s="226" t="s">
        <v>165</v>
      </c>
      <c r="AU669" s="226" t="s">
        <v>81</v>
      </c>
      <c r="AV669" s="12" t="s">
        <v>24</v>
      </c>
      <c r="AW669" s="12" t="s">
        <v>37</v>
      </c>
      <c r="AX669" s="12" t="s">
        <v>74</v>
      </c>
      <c r="AY669" s="226" t="s">
        <v>154</v>
      </c>
    </row>
    <row r="670" spans="2:65" s="12" customFormat="1" ht="12">
      <c r="B670" s="216"/>
      <c r="C670" s="217"/>
      <c r="D670" s="213" t="s">
        <v>165</v>
      </c>
      <c r="E670" s="218" t="s">
        <v>22</v>
      </c>
      <c r="F670" s="219" t="s">
        <v>818</v>
      </c>
      <c r="G670" s="217"/>
      <c r="H670" s="220" t="s">
        <v>22</v>
      </c>
      <c r="I670" s="221"/>
      <c r="J670" s="217"/>
      <c r="K670" s="217"/>
      <c r="L670" s="222"/>
      <c r="M670" s="223"/>
      <c r="N670" s="224"/>
      <c r="O670" s="224"/>
      <c r="P670" s="224"/>
      <c r="Q670" s="224"/>
      <c r="R670" s="224"/>
      <c r="S670" s="224"/>
      <c r="T670" s="225"/>
      <c r="AT670" s="226" t="s">
        <v>165</v>
      </c>
      <c r="AU670" s="226" t="s">
        <v>81</v>
      </c>
      <c r="AV670" s="12" t="s">
        <v>24</v>
      </c>
      <c r="AW670" s="12" t="s">
        <v>37</v>
      </c>
      <c r="AX670" s="12" t="s">
        <v>74</v>
      </c>
      <c r="AY670" s="226" t="s">
        <v>154</v>
      </c>
    </row>
    <row r="671" spans="2:65" s="12" customFormat="1" ht="12">
      <c r="B671" s="216"/>
      <c r="C671" s="217"/>
      <c r="D671" s="213" t="s">
        <v>165</v>
      </c>
      <c r="E671" s="218" t="s">
        <v>22</v>
      </c>
      <c r="F671" s="219" t="s">
        <v>819</v>
      </c>
      <c r="G671" s="217"/>
      <c r="H671" s="220" t="s">
        <v>22</v>
      </c>
      <c r="I671" s="221"/>
      <c r="J671" s="217"/>
      <c r="K671" s="217"/>
      <c r="L671" s="222"/>
      <c r="M671" s="223"/>
      <c r="N671" s="224"/>
      <c r="O671" s="224"/>
      <c r="P671" s="224"/>
      <c r="Q671" s="224"/>
      <c r="R671" s="224"/>
      <c r="S671" s="224"/>
      <c r="T671" s="225"/>
      <c r="AT671" s="226" t="s">
        <v>165</v>
      </c>
      <c r="AU671" s="226" t="s">
        <v>81</v>
      </c>
      <c r="AV671" s="12" t="s">
        <v>24</v>
      </c>
      <c r="AW671" s="12" t="s">
        <v>37</v>
      </c>
      <c r="AX671" s="12" t="s">
        <v>74</v>
      </c>
      <c r="AY671" s="226" t="s">
        <v>154</v>
      </c>
    </row>
    <row r="672" spans="2:65" s="12" customFormat="1" ht="12">
      <c r="B672" s="216"/>
      <c r="C672" s="217"/>
      <c r="D672" s="213" t="s">
        <v>165</v>
      </c>
      <c r="E672" s="218" t="s">
        <v>22</v>
      </c>
      <c r="F672" s="219" t="s">
        <v>820</v>
      </c>
      <c r="G672" s="217"/>
      <c r="H672" s="220" t="s">
        <v>22</v>
      </c>
      <c r="I672" s="221"/>
      <c r="J672" s="217"/>
      <c r="K672" s="217"/>
      <c r="L672" s="222"/>
      <c r="M672" s="223"/>
      <c r="N672" s="224"/>
      <c r="O672" s="224"/>
      <c r="P672" s="224"/>
      <c r="Q672" s="224"/>
      <c r="R672" s="224"/>
      <c r="S672" s="224"/>
      <c r="T672" s="225"/>
      <c r="AT672" s="226" t="s">
        <v>165</v>
      </c>
      <c r="AU672" s="226" t="s">
        <v>81</v>
      </c>
      <c r="AV672" s="12" t="s">
        <v>24</v>
      </c>
      <c r="AW672" s="12" t="s">
        <v>37</v>
      </c>
      <c r="AX672" s="12" t="s">
        <v>74</v>
      </c>
      <c r="AY672" s="226" t="s">
        <v>154</v>
      </c>
    </row>
    <row r="673" spans="2:51" s="12" customFormat="1" ht="12">
      <c r="B673" s="216"/>
      <c r="C673" s="217"/>
      <c r="D673" s="213" t="s">
        <v>165</v>
      </c>
      <c r="E673" s="218" t="s">
        <v>22</v>
      </c>
      <c r="F673" s="219" t="s">
        <v>821</v>
      </c>
      <c r="G673" s="217"/>
      <c r="H673" s="220" t="s">
        <v>22</v>
      </c>
      <c r="I673" s="221"/>
      <c r="J673" s="217"/>
      <c r="K673" s="217"/>
      <c r="L673" s="222"/>
      <c r="M673" s="223"/>
      <c r="N673" s="224"/>
      <c r="O673" s="224"/>
      <c r="P673" s="224"/>
      <c r="Q673" s="224"/>
      <c r="R673" s="224"/>
      <c r="S673" s="224"/>
      <c r="T673" s="225"/>
      <c r="AT673" s="226" t="s">
        <v>165</v>
      </c>
      <c r="AU673" s="226" t="s">
        <v>81</v>
      </c>
      <c r="AV673" s="12" t="s">
        <v>24</v>
      </c>
      <c r="AW673" s="12" t="s">
        <v>37</v>
      </c>
      <c r="AX673" s="12" t="s">
        <v>74</v>
      </c>
      <c r="AY673" s="226" t="s">
        <v>154</v>
      </c>
    </row>
    <row r="674" spans="2:51" s="12" customFormat="1" ht="12">
      <c r="B674" s="216"/>
      <c r="C674" s="217"/>
      <c r="D674" s="213" t="s">
        <v>165</v>
      </c>
      <c r="E674" s="218" t="s">
        <v>22</v>
      </c>
      <c r="F674" s="219" t="s">
        <v>822</v>
      </c>
      <c r="G674" s="217"/>
      <c r="H674" s="220" t="s">
        <v>22</v>
      </c>
      <c r="I674" s="221"/>
      <c r="J674" s="217"/>
      <c r="K674" s="217"/>
      <c r="L674" s="222"/>
      <c r="M674" s="223"/>
      <c r="N674" s="224"/>
      <c r="O674" s="224"/>
      <c r="P674" s="224"/>
      <c r="Q674" s="224"/>
      <c r="R674" s="224"/>
      <c r="S674" s="224"/>
      <c r="T674" s="225"/>
      <c r="AT674" s="226" t="s">
        <v>165</v>
      </c>
      <c r="AU674" s="226" t="s">
        <v>81</v>
      </c>
      <c r="AV674" s="12" t="s">
        <v>24</v>
      </c>
      <c r="AW674" s="12" t="s">
        <v>37</v>
      </c>
      <c r="AX674" s="12" t="s">
        <v>74</v>
      </c>
      <c r="AY674" s="226" t="s">
        <v>154</v>
      </c>
    </row>
    <row r="675" spans="2:51" s="12" customFormat="1" ht="12">
      <c r="B675" s="216"/>
      <c r="C675" s="217"/>
      <c r="D675" s="213" t="s">
        <v>165</v>
      </c>
      <c r="E675" s="218" t="s">
        <v>22</v>
      </c>
      <c r="F675" s="219" t="s">
        <v>823</v>
      </c>
      <c r="G675" s="217"/>
      <c r="H675" s="220" t="s">
        <v>22</v>
      </c>
      <c r="I675" s="221"/>
      <c r="J675" s="217"/>
      <c r="K675" s="217"/>
      <c r="L675" s="222"/>
      <c r="M675" s="223"/>
      <c r="N675" s="224"/>
      <c r="O675" s="224"/>
      <c r="P675" s="224"/>
      <c r="Q675" s="224"/>
      <c r="R675" s="224"/>
      <c r="S675" s="224"/>
      <c r="T675" s="225"/>
      <c r="AT675" s="226" t="s">
        <v>165</v>
      </c>
      <c r="AU675" s="226" t="s">
        <v>81</v>
      </c>
      <c r="AV675" s="12" t="s">
        <v>24</v>
      </c>
      <c r="AW675" s="12" t="s">
        <v>37</v>
      </c>
      <c r="AX675" s="12" t="s">
        <v>74</v>
      </c>
      <c r="AY675" s="226" t="s">
        <v>154</v>
      </c>
    </row>
    <row r="676" spans="2:51" s="12" customFormat="1" ht="12">
      <c r="B676" s="216"/>
      <c r="C676" s="217"/>
      <c r="D676" s="213" t="s">
        <v>165</v>
      </c>
      <c r="E676" s="218" t="s">
        <v>22</v>
      </c>
      <c r="F676" s="219" t="s">
        <v>444</v>
      </c>
      <c r="G676" s="217"/>
      <c r="H676" s="220" t="s">
        <v>22</v>
      </c>
      <c r="I676" s="221"/>
      <c r="J676" s="217"/>
      <c r="K676" s="217"/>
      <c r="L676" s="222"/>
      <c r="M676" s="223"/>
      <c r="N676" s="224"/>
      <c r="O676" s="224"/>
      <c r="P676" s="224"/>
      <c r="Q676" s="224"/>
      <c r="R676" s="224"/>
      <c r="S676" s="224"/>
      <c r="T676" s="225"/>
      <c r="AT676" s="226" t="s">
        <v>165</v>
      </c>
      <c r="AU676" s="226" t="s">
        <v>81</v>
      </c>
      <c r="AV676" s="12" t="s">
        <v>24</v>
      </c>
      <c r="AW676" s="12" t="s">
        <v>37</v>
      </c>
      <c r="AX676" s="12" t="s">
        <v>74</v>
      </c>
      <c r="AY676" s="226" t="s">
        <v>154</v>
      </c>
    </row>
    <row r="677" spans="2:51" s="12" customFormat="1" ht="12">
      <c r="B677" s="216"/>
      <c r="C677" s="217"/>
      <c r="D677" s="213" t="s">
        <v>165</v>
      </c>
      <c r="E677" s="218" t="s">
        <v>22</v>
      </c>
      <c r="F677" s="219" t="s">
        <v>824</v>
      </c>
      <c r="G677" s="217"/>
      <c r="H677" s="220" t="s">
        <v>22</v>
      </c>
      <c r="I677" s="221"/>
      <c r="J677" s="217"/>
      <c r="K677" s="217"/>
      <c r="L677" s="222"/>
      <c r="M677" s="223"/>
      <c r="N677" s="224"/>
      <c r="O677" s="224"/>
      <c r="P677" s="224"/>
      <c r="Q677" s="224"/>
      <c r="R677" s="224"/>
      <c r="S677" s="224"/>
      <c r="T677" s="225"/>
      <c r="AT677" s="226" t="s">
        <v>165</v>
      </c>
      <c r="AU677" s="226" t="s">
        <v>81</v>
      </c>
      <c r="AV677" s="12" t="s">
        <v>24</v>
      </c>
      <c r="AW677" s="12" t="s">
        <v>37</v>
      </c>
      <c r="AX677" s="12" t="s">
        <v>74</v>
      </c>
      <c r="AY677" s="226" t="s">
        <v>154</v>
      </c>
    </row>
    <row r="678" spans="2:51" s="12" customFormat="1" ht="12">
      <c r="B678" s="216"/>
      <c r="C678" s="217"/>
      <c r="D678" s="213" t="s">
        <v>165</v>
      </c>
      <c r="E678" s="218" t="s">
        <v>22</v>
      </c>
      <c r="F678" s="219" t="s">
        <v>825</v>
      </c>
      <c r="G678" s="217"/>
      <c r="H678" s="220" t="s">
        <v>22</v>
      </c>
      <c r="I678" s="221"/>
      <c r="J678" s="217"/>
      <c r="K678" s="217"/>
      <c r="L678" s="222"/>
      <c r="M678" s="223"/>
      <c r="N678" s="224"/>
      <c r="O678" s="224"/>
      <c r="P678" s="224"/>
      <c r="Q678" s="224"/>
      <c r="R678" s="224"/>
      <c r="S678" s="224"/>
      <c r="T678" s="225"/>
      <c r="AT678" s="226" t="s">
        <v>165</v>
      </c>
      <c r="AU678" s="226" t="s">
        <v>81</v>
      </c>
      <c r="AV678" s="12" t="s">
        <v>24</v>
      </c>
      <c r="AW678" s="12" t="s">
        <v>37</v>
      </c>
      <c r="AX678" s="12" t="s">
        <v>74</v>
      </c>
      <c r="AY678" s="226" t="s">
        <v>154</v>
      </c>
    </row>
    <row r="679" spans="2:51" s="12" customFormat="1" ht="12">
      <c r="B679" s="216"/>
      <c r="C679" s="217"/>
      <c r="D679" s="213" t="s">
        <v>165</v>
      </c>
      <c r="E679" s="218" t="s">
        <v>22</v>
      </c>
      <c r="F679" s="219" t="s">
        <v>826</v>
      </c>
      <c r="G679" s="217"/>
      <c r="H679" s="220" t="s">
        <v>22</v>
      </c>
      <c r="I679" s="221"/>
      <c r="J679" s="217"/>
      <c r="K679" s="217"/>
      <c r="L679" s="222"/>
      <c r="M679" s="223"/>
      <c r="N679" s="224"/>
      <c r="O679" s="224"/>
      <c r="P679" s="224"/>
      <c r="Q679" s="224"/>
      <c r="R679" s="224"/>
      <c r="S679" s="224"/>
      <c r="T679" s="225"/>
      <c r="AT679" s="226" t="s">
        <v>165</v>
      </c>
      <c r="AU679" s="226" t="s">
        <v>81</v>
      </c>
      <c r="AV679" s="12" t="s">
        <v>24</v>
      </c>
      <c r="AW679" s="12" t="s">
        <v>37</v>
      </c>
      <c r="AX679" s="12" t="s">
        <v>74</v>
      </c>
      <c r="AY679" s="226" t="s">
        <v>154</v>
      </c>
    </row>
    <row r="680" spans="2:51" s="13" customFormat="1" ht="12">
      <c r="B680" s="227"/>
      <c r="C680" s="228"/>
      <c r="D680" s="213" t="s">
        <v>165</v>
      </c>
      <c r="E680" s="239" t="s">
        <v>22</v>
      </c>
      <c r="F680" s="240" t="s">
        <v>624</v>
      </c>
      <c r="G680" s="228"/>
      <c r="H680" s="241">
        <v>21.33</v>
      </c>
      <c r="I680" s="233"/>
      <c r="J680" s="228"/>
      <c r="K680" s="228"/>
      <c r="L680" s="234"/>
      <c r="M680" s="235"/>
      <c r="N680" s="236"/>
      <c r="O680" s="236"/>
      <c r="P680" s="236"/>
      <c r="Q680" s="236"/>
      <c r="R680" s="236"/>
      <c r="S680" s="236"/>
      <c r="T680" s="237"/>
      <c r="AT680" s="238" t="s">
        <v>165</v>
      </c>
      <c r="AU680" s="238" t="s">
        <v>81</v>
      </c>
      <c r="AV680" s="13" t="s">
        <v>81</v>
      </c>
      <c r="AW680" s="13" t="s">
        <v>37</v>
      </c>
      <c r="AX680" s="13" t="s">
        <v>74</v>
      </c>
      <c r="AY680" s="238" t="s">
        <v>154</v>
      </c>
    </row>
    <row r="681" spans="2:51" s="13" customFormat="1" ht="12">
      <c r="B681" s="227"/>
      <c r="C681" s="228"/>
      <c r="D681" s="213" t="s">
        <v>165</v>
      </c>
      <c r="E681" s="239" t="s">
        <v>22</v>
      </c>
      <c r="F681" s="240" t="s">
        <v>610</v>
      </c>
      <c r="G681" s="228"/>
      <c r="H681" s="241">
        <v>3.3610000000000002</v>
      </c>
      <c r="I681" s="233"/>
      <c r="J681" s="228"/>
      <c r="K681" s="228"/>
      <c r="L681" s="234"/>
      <c r="M681" s="235"/>
      <c r="N681" s="236"/>
      <c r="O681" s="236"/>
      <c r="P681" s="236"/>
      <c r="Q681" s="236"/>
      <c r="R681" s="236"/>
      <c r="S681" s="236"/>
      <c r="T681" s="237"/>
      <c r="AT681" s="238" t="s">
        <v>165</v>
      </c>
      <c r="AU681" s="238" t="s">
        <v>81</v>
      </c>
      <c r="AV681" s="13" t="s">
        <v>81</v>
      </c>
      <c r="AW681" s="13" t="s">
        <v>37</v>
      </c>
      <c r="AX681" s="13" t="s">
        <v>74</v>
      </c>
      <c r="AY681" s="238" t="s">
        <v>154</v>
      </c>
    </row>
    <row r="682" spans="2:51" s="13" customFormat="1" ht="12">
      <c r="B682" s="227"/>
      <c r="C682" s="228"/>
      <c r="D682" s="213" t="s">
        <v>165</v>
      </c>
      <c r="E682" s="239" t="s">
        <v>22</v>
      </c>
      <c r="F682" s="240" t="s">
        <v>827</v>
      </c>
      <c r="G682" s="228"/>
      <c r="H682" s="241">
        <v>2.883</v>
      </c>
      <c r="I682" s="233"/>
      <c r="J682" s="228"/>
      <c r="K682" s="228"/>
      <c r="L682" s="234"/>
      <c r="M682" s="235"/>
      <c r="N682" s="236"/>
      <c r="O682" s="236"/>
      <c r="P682" s="236"/>
      <c r="Q682" s="236"/>
      <c r="R682" s="236"/>
      <c r="S682" s="236"/>
      <c r="T682" s="237"/>
      <c r="AT682" s="238" t="s">
        <v>165</v>
      </c>
      <c r="AU682" s="238" t="s">
        <v>81</v>
      </c>
      <c r="AV682" s="13" t="s">
        <v>81</v>
      </c>
      <c r="AW682" s="13" t="s">
        <v>37</v>
      </c>
      <c r="AX682" s="13" t="s">
        <v>74</v>
      </c>
      <c r="AY682" s="238" t="s">
        <v>154</v>
      </c>
    </row>
    <row r="683" spans="2:51" s="15" customFormat="1" ht="12">
      <c r="B683" s="253"/>
      <c r="C683" s="254"/>
      <c r="D683" s="213" t="s">
        <v>165</v>
      </c>
      <c r="E683" s="255" t="s">
        <v>22</v>
      </c>
      <c r="F683" s="256" t="s">
        <v>226</v>
      </c>
      <c r="G683" s="254"/>
      <c r="H683" s="257">
        <v>27.574000000000002</v>
      </c>
      <c r="I683" s="258"/>
      <c r="J683" s="254"/>
      <c r="K683" s="254"/>
      <c r="L683" s="259"/>
      <c r="M683" s="260"/>
      <c r="N683" s="261"/>
      <c r="O683" s="261"/>
      <c r="P683" s="261"/>
      <c r="Q683" s="261"/>
      <c r="R683" s="261"/>
      <c r="S683" s="261"/>
      <c r="T683" s="262"/>
      <c r="AT683" s="263" t="s">
        <v>165</v>
      </c>
      <c r="AU683" s="263" t="s">
        <v>81</v>
      </c>
      <c r="AV683" s="15" t="s">
        <v>179</v>
      </c>
      <c r="AW683" s="15" t="s">
        <v>37</v>
      </c>
      <c r="AX683" s="15" t="s">
        <v>74</v>
      </c>
      <c r="AY683" s="263" t="s">
        <v>154</v>
      </c>
    </row>
    <row r="684" spans="2:51" s="12" customFormat="1" ht="12">
      <c r="B684" s="216"/>
      <c r="C684" s="217"/>
      <c r="D684" s="213" t="s">
        <v>165</v>
      </c>
      <c r="E684" s="218" t="s">
        <v>22</v>
      </c>
      <c r="F684" s="219" t="s">
        <v>828</v>
      </c>
      <c r="G684" s="217"/>
      <c r="H684" s="220" t="s">
        <v>22</v>
      </c>
      <c r="I684" s="221"/>
      <c r="J684" s="217"/>
      <c r="K684" s="217"/>
      <c r="L684" s="222"/>
      <c r="M684" s="223"/>
      <c r="N684" s="224"/>
      <c r="O684" s="224"/>
      <c r="P684" s="224"/>
      <c r="Q684" s="224"/>
      <c r="R684" s="224"/>
      <c r="S684" s="224"/>
      <c r="T684" s="225"/>
      <c r="AT684" s="226" t="s">
        <v>165</v>
      </c>
      <c r="AU684" s="226" t="s">
        <v>81</v>
      </c>
      <c r="AV684" s="12" t="s">
        <v>24</v>
      </c>
      <c r="AW684" s="12" t="s">
        <v>37</v>
      </c>
      <c r="AX684" s="12" t="s">
        <v>74</v>
      </c>
      <c r="AY684" s="226" t="s">
        <v>154</v>
      </c>
    </row>
    <row r="685" spans="2:51" s="13" customFormat="1" ht="12">
      <c r="B685" s="227"/>
      <c r="C685" s="228"/>
      <c r="D685" s="213" t="s">
        <v>165</v>
      </c>
      <c r="E685" s="239" t="s">
        <v>22</v>
      </c>
      <c r="F685" s="240" t="s">
        <v>829</v>
      </c>
      <c r="G685" s="228"/>
      <c r="H685" s="241">
        <v>4.2069999999999999</v>
      </c>
      <c r="I685" s="233"/>
      <c r="J685" s="228"/>
      <c r="K685" s="228"/>
      <c r="L685" s="234"/>
      <c r="M685" s="235"/>
      <c r="N685" s="236"/>
      <c r="O685" s="236"/>
      <c r="P685" s="236"/>
      <c r="Q685" s="236"/>
      <c r="R685" s="236"/>
      <c r="S685" s="236"/>
      <c r="T685" s="237"/>
      <c r="AT685" s="238" t="s">
        <v>165</v>
      </c>
      <c r="AU685" s="238" t="s">
        <v>81</v>
      </c>
      <c r="AV685" s="13" t="s">
        <v>81</v>
      </c>
      <c r="AW685" s="13" t="s">
        <v>37</v>
      </c>
      <c r="AX685" s="13" t="s">
        <v>74</v>
      </c>
      <c r="AY685" s="238" t="s">
        <v>154</v>
      </c>
    </row>
    <row r="686" spans="2:51" s="13" customFormat="1" ht="12">
      <c r="B686" s="227"/>
      <c r="C686" s="228"/>
      <c r="D686" s="213" t="s">
        <v>165</v>
      </c>
      <c r="E686" s="239" t="s">
        <v>22</v>
      </c>
      <c r="F686" s="240" t="s">
        <v>830</v>
      </c>
      <c r="G686" s="228"/>
      <c r="H686" s="241">
        <v>4.92</v>
      </c>
      <c r="I686" s="233"/>
      <c r="J686" s="228"/>
      <c r="K686" s="228"/>
      <c r="L686" s="234"/>
      <c r="M686" s="235"/>
      <c r="N686" s="236"/>
      <c r="O686" s="236"/>
      <c r="P686" s="236"/>
      <c r="Q686" s="236"/>
      <c r="R686" s="236"/>
      <c r="S686" s="236"/>
      <c r="T686" s="237"/>
      <c r="AT686" s="238" t="s">
        <v>165</v>
      </c>
      <c r="AU686" s="238" t="s">
        <v>81</v>
      </c>
      <c r="AV686" s="13" t="s">
        <v>81</v>
      </c>
      <c r="AW686" s="13" t="s">
        <v>37</v>
      </c>
      <c r="AX686" s="13" t="s">
        <v>74</v>
      </c>
      <c r="AY686" s="238" t="s">
        <v>154</v>
      </c>
    </row>
    <row r="687" spans="2:51" s="13" customFormat="1" ht="12">
      <c r="B687" s="227"/>
      <c r="C687" s="228"/>
      <c r="D687" s="213" t="s">
        <v>165</v>
      </c>
      <c r="E687" s="239" t="s">
        <v>22</v>
      </c>
      <c r="F687" s="240" t="s">
        <v>831</v>
      </c>
      <c r="G687" s="228"/>
      <c r="H687" s="241">
        <v>3.42</v>
      </c>
      <c r="I687" s="233"/>
      <c r="J687" s="228"/>
      <c r="K687" s="228"/>
      <c r="L687" s="234"/>
      <c r="M687" s="235"/>
      <c r="N687" s="236"/>
      <c r="O687" s="236"/>
      <c r="P687" s="236"/>
      <c r="Q687" s="236"/>
      <c r="R687" s="236"/>
      <c r="S687" s="236"/>
      <c r="T687" s="237"/>
      <c r="AT687" s="238" t="s">
        <v>165</v>
      </c>
      <c r="AU687" s="238" t="s">
        <v>81</v>
      </c>
      <c r="AV687" s="13" t="s">
        <v>81</v>
      </c>
      <c r="AW687" s="13" t="s">
        <v>37</v>
      </c>
      <c r="AX687" s="13" t="s">
        <v>74</v>
      </c>
      <c r="AY687" s="238" t="s">
        <v>154</v>
      </c>
    </row>
    <row r="688" spans="2:51" s="13" customFormat="1" ht="12">
      <c r="B688" s="227"/>
      <c r="C688" s="228"/>
      <c r="D688" s="213" t="s">
        <v>165</v>
      </c>
      <c r="E688" s="239" t="s">
        <v>22</v>
      </c>
      <c r="F688" s="240" t="s">
        <v>832</v>
      </c>
      <c r="G688" s="228"/>
      <c r="H688" s="241">
        <v>3.1</v>
      </c>
      <c r="I688" s="233"/>
      <c r="J688" s="228"/>
      <c r="K688" s="228"/>
      <c r="L688" s="234"/>
      <c r="M688" s="235"/>
      <c r="N688" s="236"/>
      <c r="O688" s="236"/>
      <c r="P688" s="236"/>
      <c r="Q688" s="236"/>
      <c r="R688" s="236"/>
      <c r="S688" s="236"/>
      <c r="T688" s="237"/>
      <c r="AT688" s="238" t="s">
        <v>165</v>
      </c>
      <c r="AU688" s="238" t="s">
        <v>81</v>
      </c>
      <c r="AV688" s="13" t="s">
        <v>81</v>
      </c>
      <c r="AW688" s="13" t="s">
        <v>37</v>
      </c>
      <c r="AX688" s="13" t="s">
        <v>74</v>
      </c>
      <c r="AY688" s="238" t="s">
        <v>154</v>
      </c>
    </row>
    <row r="689" spans="2:65" s="13" customFormat="1" ht="12">
      <c r="B689" s="227"/>
      <c r="C689" s="228"/>
      <c r="D689" s="213" t="s">
        <v>165</v>
      </c>
      <c r="E689" s="239" t="s">
        <v>22</v>
      </c>
      <c r="F689" s="240" t="s">
        <v>833</v>
      </c>
      <c r="G689" s="228"/>
      <c r="H689" s="241">
        <v>2.149</v>
      </c>
      <c r="I689" s="233"/>
      <c r="J689" s="228"/>
      <c r="K689" s="228"/>
      <c r="L689" s="234"/>
      <c r="M689" s="235"/>
      <c r="N689" s="236"/>
      <c r="O689" s="236"/>
      <c r="P689" s="236"/>
      <c r="Q689" s="236"/>
      <c r="R689" s="236"/>
      <c r="S689" s="236"/>
      <c r="T689" s="237"/>
      <c r="AT689" s="238" t="s">
        <v>165</v>
      </c>
      <c r="AU689" s="238" t="s">
        <v>81</v>
      </c>
      <c r="AV689" s="13" t="s">
        <v>81</v>
      </c>
      <c r="AW689" s="13" t="s">
        <v>37</v>
      </c>
      <c r="AX689" s="13" t="s">
        <v>74</v>
      </c>
      <c r="AY689" s="238" t="s">
        <v>154</v>
      </c>
    </row>
    <row r="690" spans="2:65" s="15" customFormat="1" ht="12">
      <c r="B690" s="253"/>
      <c r="C690" s="254"/>
      <c r="D690" s="213" t="s">
        <v>165</v>
      </c>
      <c r="E690" s="255" t="s">
        <v>22</v>
      </c>
      <c r="F690" s="256" t="s">
        <v>226</v>
      </c>
      <c r="G690" s="254"/>
      <c r="H690" s="257">
        <v>17.795999999999999</v>
      </c>
      <c r="I690" s="258"/>
      <c r="J690" s="254"/>
      <c r="K690" s="254"/>
      <c r="L690" s="259"/>
      <c r="M690" s="260"/>
      <c r="N690" s="261"/>
      <c r="O690" s="261"/>
      <c r="P690" s="261"/>
      <c r="Q690" s="261"/>
      <c r="R690" s="261"/>
      <c r="S690" s="261"/>
      <c r="T690" s="262"/>
      <c r="AT690" s="263" t="s">
        <v>165</v>
      </c>
      <c r="AU690" s="263" t="s">
        <v>81</v>
      </c>
      <c r="AV690" s="15" t="s">
        <v>179</v>
      </c>
      <c r="AW690" s="15" t="s">
        <v>37</v>
      </c>
      <c r="AX690" s="15" t="s">
        <v>74</v>
      </c>
      <c r="AY690" s="263" t="s">
        <v>154</v>
      </c>
    </row>
    <row r="691" spans="2:65" s="12" customFormat="1" ht="12">
      <c r="B691" s="216"/>
      <c r="C691" s="217"/>
      <c r="D691" s="213" t="s">
        <v>165</v>
      </c>
      <c r="E691" s="218" t="s">
        <v>22</v>
      </c>
      <c r="F691" s="219" t="s">
        <v>834</v>
      </c>
      <c r="G691" s="217"/>
      <c r="H691" s="220" t="s">
        <v>22</v>
      </c>
      <c r="I691" s="221"/>
      <c r="J691" s="217"/>
      <c r="K691" s="217"/>
      <c r="L691" s="222"/>
      <c r="M691" s="223"/>
      <c r="N691" s="224"/>
      <c r="O691" s="224"/>
      <c r="P691" s="224"/>
      <c r="Q691" s="224"/>
      <c r="R691" s="224"/>
      <c r="S691" s="224"/>
      <c r="T691" s="225"/>
      <c r="AT691" s="226" t="s">
        <v>165</v>
      </c>
      <c r="AU691" s="226" t="s">
        <v>81</v>
      </c>
      <c r="AV691" s="12" t="s">
        <v>24</v>
      </c>
      <c r="AW691" s="12" t="s">
        <v>37</v>
      </c>
      <c r="AX691" s="12" t="s">
        <v>74</v>
      </c>
      <c r="AY691" s="226" t="s">
        <v>154</v>
      </c>
    </row>
    <row r="692" spans="2:65" s="13" customFormat="1" ht="12">
      <c r="B692" s="227"/>
      <c r="C692" s="228"/>
      <c r="D692" s="213" t="s">
        <v>165</v>
      </c>
      <c r="E692" s="239" t="s">
        <v>22</v>
      </c>
      <c r="F692" s="240" t="s">
        <v>835</v>
      </c>
      <c r="G692" s="228"/>
      <c r="H692" s="241">
        <v>2.7469999999999999</v>
      </c>
      <c r="I692" s="233"/>
      <c r="J692" s="228"/>
      <c r="K692" s="228"/>
      <c r="L692" s="234"/>
      <c r="M692" s="235"/>
      <c r="N692" s="236"/>
      <c r="O692" s="236"/>
      <c r="P692" s="236"/>
      <c r="Q692" s="236"/>
      <c r="R692" s="236"/>
      <c r="S692" s="236"/>
      <c r="T692" s="237"/>
      <c r="AT692" s="238" t="s">
        <v>165</v>
      </c>
      <c r="AU692" s="238" t="s">
        <v>81</v>
      </c>
      <c r="AV692" s="13" t="s">
        <v>81</v>
      </c>
      <c r="AW692" s="13" t="s">
        <v>37</v>
      </c>
      <c r="AX692" s="13" t="s">
        <v>74</v>
      </c>
      <c r="AY692" s="238" t="s">
        <v>154</v>
      </c>
    </row>
    <row r="693" spans="2:65" s="15" customFormat="1" ht="12">
      <c r="B693" s="253"/>
      <c r="C693" s="254"/>
      <c r="D693" s="213" t="s">
        <v>165</v>
      </c>
      <c r="E693" s="255" t="s">
        <v>22</v>
      </c>
      <c r="F693" s="256" t="s">
        <v>226</v>
      </c>
      <c r="G693" s="254"/>
      <c r="H693" s="257">
        <v>2.7469999999999999</v>
      </c>
      <c r="I693" s="258"/>
      <c r="J693" s="254"/>
      <c r="K693" s="254"/>
      <c r="L693" s="259"/>
      <c r="M693" s="260"/>
      <c r="N693" s="261"/>
      <c r="O693" s="261"/>
      <c r="P693" s="261"/>
      <c r="Q693" s="261"/>
      <c r="R693" s="261"/>
      <c r="S693" s="261"/>
      <c r="T693" s="262"/>
      <c r="AT693" s="263" t="s">
        <v>165</v>
      </c>
      <c r="AU693" s="263" t="s">
        <v>81</v>
      </c>
      <c r="AV693" s="15" t="s">
        <v>179</v>
      </c>
      <c r="AW693" s="15" t="s">
        <v>37</v>
      </c>
      <c r="AX693" s="15" t="s">
        <v>74</v>
      </c>
      <c r="AY693" s="263" t="s">
        <v>154</v>
      </c>
    </row>
    <row r="694" spans="2:65" s="12" customFormat="1" ht="12">
      <c r="B694" s="216"/>
      <c r="C694" s="217"/>
      <c r="D694" s="213" t="s">
        <v>165</v>
      </c>
      <c r="E694" s="218" t="s">
        <v>22</v>
      </c>
      <c r="F694" s="219" t="s">
        <v>836</v>
      </c>
      <c r="G694" s="217"/>
      <c r="H694" s="220" t="s">
        <v>22</v>
      </c>
      <c r="I694" s="221"/>
      <c r="J694" s="217"/>
      <c r="K694" s="217"/>
      <c r="L694" s="222"/>
      <c r="M694" s="223"/>
      <c r="N694" s="224"/>
      <c r="O694" s="224"/>
      <c r="P694" s="224"/>
      <c r="Q694" s="224"/>
      <c r="R694" s="224"/>
      <c r="S694" s="224"/>
      <c r="T694" s="225"/>
      <c r="AT694" s="226" t="s">
        <v>165</v>
      </c>
      <c r="AU694" s="226" t="s">
        <v>81</v>
      </c>
      <c r="AV694" s="12" t="s">
        <v>24</v>
      </c>
      <c r="AW694" s="12" t="s">
        <v>37</v>
      </c>
      <c r="AX694" s="12" t="s">
        <v>74</v>
      </c>
      <c r="AY694" s="226" t="s">
        <v>154</v>
      </c>
    </row>
    <row r="695" spans="2:65" s="13" customFormat="1" ht="12">
      <c r="B695" s="227"/>
      <c r="C695" s="228"/>
      <c r="D695" s="213" t="s">
        <v>165</v>
      </c>
      <c r="E695" s="239" t="s">
        <v>22</v>
      </c>
      <c r="F695" s="240" t="s">
        <v>837</v>
      </c>
      <c r="G695" s="228"/>
      <c r="H695" s="241">
        <v>2.0550000000000002</v>
      </c>
      <c r="I695" s="233"/>
      <c r="J695" s="228"/>
      <c r="K695" s="228"/>
      <c r="L695" s="234"/>
      <c r="M695" s="235"/>
      <c r="N695" s="236"/>
      <c r="O695" s="236"/>
      <c r="P695" s="236"/>
      <c r="Q695" s="236"/>
      <c r="R695" s="236"/>
      <c r="S695" s="236"/>
      <c r="T695" s="237"/>
      <c r="AT695" s="238" t="s">
        <v>165</v>
      </c>
      <c r="AU695" s="238" t="s">
        <v>81</v>
      </c>
      <c r="AV695" s="13" t="s">
        <v>81</v>
      </c>
      <c r="AW695" s="13" t="s">
        <v>37</v>
      </c>
      <c r="AX695" s="13" t="s">
        <v>74</v>
      </c>
      <c r="AY695" s="238" t="s">
        <v>154</v>
      </c>
    </row>
    <row r="696" spans="2:65" s="15" customFormat="1" ht="12">
      <c r="B696" s="253"/>
      <c r="C696" s="254"/>
      <c r="D696" s="213" t="s">
        <v>165</v>
      </c>
      <c r="E696" s="255" t="s">
        <v>22</v>
      </c>
      <c r="F696" s="256" t="s">
        <v>226</v>
      </c>
      <c r="G696" s="254"/>
      <c r="H696" s="257">
        <v>2.0550000000000002</v>
      </c>
      <c r="I696" s="258"/>
      <c r="J696" s="254"/>
      <c r="K696" s="254"/>
      <c r="L696" s="259"/>
      <c r="M696" s="260"/>
      <c r="N696" s="261"/>
      <c r="O696" s="261"/>
      <c r="P696" s="261"/>
      <c r="Q696" s="261"/>
      <c r="R696" s="261"/>
      <c r="S696" s="261"/>
      <c r="T696" s="262"/>
      <c r="AT696" s="263" t="s">
        <v>165</v>
      </c>
      <c r="AU696" s="263" t="s">
        <v>81</v>
      </c>
      <c r="AV696" s="15" t="s">
        <v>179</v>
      </c>
      <c r="AW696" s="15" t="s">
        <v>37</v>
      </c>
      <c r="AX696" s="15" t="s">
        <v>74</v>
      </c>
      <c r="AY696" s="263" t="s">
        <v>154</v>
      </c>
    </row>
    <row r="697" spans="2:65" s="14" customFormat="1" ht="12">
      <c r="B697" s="242"/>
      <c r="C697" s="243"/>
      <c r="D697" s="229" t="s">
        <v>165</v>
      </c>
      <c r="E697" s="244" t="s">
        <v>22</v>
      </c>
      <c r="F697" s="245" t="s">
        <v>178</v>
      </c>
      <c r="G697" s="243"/>
      <c r="H697" s="246">
        <v>50.171999999999997</v>
      </c>
      <c r="I697" s="247"/>
      <c r="J697" s="243"/>
      <c r="K697" s="243"/>
      <c r="L697" s="248"/>
      <c r="M697" s="249"/>
      <c r="N697" s="250"/>
      <c r="O697" s="250"/>
      <c r="P697" s="250"/>
      <c r="Q697" s="250"/>
      <c r="R697" s="250"/>
      <c r="S697" s="250"/>
      <c r="T697" s="251"/>
      <c r="AT697" s="252" t="s">
        <v>165</v>
      </c>
      <c r="AU697" s="252" t="s">
        <v>81</v>
      </c>
      <c r="AV697" s="14" t="s">
        <v>161</v>
      </c>
      <c r="AW697" s="14" t="s">
        <v>37</v>
      </c>
      <c r="AX697" s="14" t="s">
        <v>24</v>
      </c>
      <c r="AY697" s="252" t="s">
        <v>154</v>
      </c>
    </row>
    <row r="698" spans="2:65" s="1" customFormat="1" ht="22.5" customHeight="1">
      <c r="B698" s="42"/>
      <c r="C698" s="267" t="s">
        <v>549</v>
      </c>
      <c r="D698" s="267" t="s">
        <v>367</v>
      </c>
      <c r="E698" s="268" t="s">
        <v>838</v>
      </c>
      <c r="F698" s="269" t="s">
        <v>839</v>
      </c>
      <c r="G698" s="270" t="s">
        <v>268</v>
      </c>
      <c r="H698" s="271">
        <v>6</v>
      </c>
      <c r="I698" s="272"/>
      <c r="J698" s="273">
        <f>ROUND(I698*H698,2)</f>
        <v>0</v>
      </c>
      <c r="K698" s="269" t="s">
        <v>22</v>
      </c>
      <c r="L698" s="274"/>
      <c r="M698" s="275" t="s">
        <v>22</v>
      </c>
      <c r="N698" s="276" t="s">
        <v>45</v>
      </c>
      <c r="O698" s="43"/>
      <c r="P698" s="210">
        <f>O698*H698</f>
        <v>0</v>
      </c>
      <c r="Q698" s="210">
        <v>0</v>
      </c>
      <c r="R698" s="210">
        <f>Q698*H698</f>
        <v>0</v>
      </c>
      <c r="S698" s="210">
        <v>0</v>
      </c>
      <c r="T698" s="211">
        <f>S698*H698</f>
        <v>0</v>
      </c>
      <c r="AR698" s="25" t="s">
        <v>430</v>
      </c>
      <c r="AT698" s="25" t="s">
        <v>367</v>
      </c>
      <c r="AU698" s="25" t="s">
        <v>81</v>
      </c>
      <c r="AY698" s="25" t="s">
        <v>154</v>
      </c>
      <c r="BE698" s="212">
        <f>IF(N698="základní",J698,0)</f>
        <v>0</v>
      </c>
      <c r="BF698" s="212">
        <f>IF(N698="snížená",J698,0)</f>
        <v>0</v>
      </c>
      <c r="BG698" s="212">
        <f>IF(N698="zákl. přenesená",J698,0)</f>
        <v>0</v>
      </c>
      <c r="BH698" s="212">
        <f>IF(N698="sníž. přenesená",J698,0)</f>
        <v>0</v>
      </c>
      <c r="BI698" s="212">
        <f>IF(N698="nulová",J698,0)</f>
        <v>0</v>
      </c>
      <c r="BJ698" s="25" t="s">
        <v>24</v>
      </c>
      <c r="BK698" s="212">
        <f>ROUND(I698*H698,2)</f>
        <v>0</v>
      </c>
      <c r="BL698" s="25" t="s">
        <v>281</v>
      </c>
      <c r="BM698" s="25" t="s">
        <v>840</v>
      </c>
    </row>
    <row r="699" spans="2:65" s="12" customFormat="1" ht="12">
      <c r="B699" s="216"/>
      <c r="C699" s="217"/>
      <c r="D699" s="213" t="s">
        <v>165</v>
      </c>
      <c r="E699" s="218" t="s">
        <v>22</v>
      </c>
      <c r="F699" s="219" t="s">
        <v>841</v>
      </c>
      <c r="G699" s="217"/>
      <c r="H699" s="220" t="s">
        <v>22</v>
      </c>
      <c r="I699" s="221"/>
      <c r="J699" s="217"/>
      <c r="K699" s="217"/>
      <c r="L699" s="222"/>
      <c r="M699" s="223"/>
      <c r="N699" s="224"/>
      <c r="O699" s="224"/>
      <c r="P699" s="224"/>
      <c r="Q699" s="224"/>
      <c r="R699" s="224"/>
      <c r="S699" s="224"/>
      <c r="T699" s="225"/>
      <c r="AT699" s="226" t="s">
        <v>165</v>
      </c>
      <c r="AU699" s="226" t="s">
        <v>81</v>
      </c>
      <c r="AV699" s="12" t="s">
        <v>24</v>
      </c>
      <c r="AW699" s="12" t="s">
        <v>37</v>
      </c>
      <c r="AX699" s="12" t="s">
        <v>74</v>
      </c>
      <c r="AY699" s="226" t="s">
        <v>154</v>
      </c>
    </row>
    <row r="700" spans="2:65" s="12" customFormat="1" ht="12">
      <c r="B700" s="216"/>
      <c r="C700" s="217"/>
      <c r="D700" s="213" t="s">
        <v>165</v>
      </c>
      <c r="E700" s="218" t="s">
        <v>22</v>
      </c>
      <c r="F700" s="219" t="s">
        <v>842</v>
      </c>
      <c r="G700" s="217"/>
      <c r="H700" s="220" t="s">
        <v>22</v>
      </c>
      <c r="I700" s="221"/>
      <c r="J700" s="217"/>
      <c r="K700" s="217"/>
      <c r="L700" s="222"/>
      <c r="M700" s="223"/>
      <c r="N700" s="224"/>
      <c r="O700" s="224"/>
      <c r="P700" s="224"/>
      <c r="Q700" s="224"/>
      <c r="R700" s="224"/>
      <c r="S700" s="224"/>
      <c r="T700" s="225"/>
      <c r="AT700" s="226" t="s">
        <v>165</v>
      </c>
      <c r="AU700" s="226" t="s">
        <v>81</v>
      </c>
      <c r="AV700" s="12" t="s">
        <v>24</v>
      </c>
      <c r="AW700" s="12" t="s">
        <v>37</v>
      </c>
      <c r="AX700" s="12" t="s">
        <v>74</v>
      </c>
      <c r="AY700" s="226" t="s">
        <v>154</v>
      </c>
    </row>
    <row r="701" spans="2:65" s="12" customFormat="1" ht="12">
      <c r="B701" s="216"/>
      <c r="C701" s="217"/>
      <c r="D701" s="213" t="s">
        <v>165</v>
      </c>
      <c r="E701" s="218" t="s">
        <v>22</v>
      </c>
      <c r="F701" s="219" t="s">
        <v>843</v>
      </c>
      <c r="G701" s="217"/>
      <c r="H701" s="220" t="s">
        <v>22</v>
      </c>
      <c r="I701" s="221"/>
      <c r="J701" s="217"/>
      <c r="K701" s="217"/>
      <c r="L701" s="222"/>
      <c r="M701" s="223"/>
      <c r="N701" s="224"/>
      <c r="O701" s="224"/>
      <c r="P701" s="224"/>
      <c r="Q701" s="224"/>
      <c r="R701" s="224"/>
      <c r="S701" s="224"/>
      <c r="T701" s="225"/>
      <c r="AT701" s="226" t="s">
        <v>165</v>
      </c>
      <c r="AU701" s="226" t="s">
        <v>81</v>
      </c>
      <c r="AV701" s="12" t="s">
        <v>24</v>
      </c>
      <c r="AW701" s="12" t="s">
        <v>37</v>
      </c>
      <c r="AX701" s="12" t="s">
        <v>74</v>
      </c>
      <c r="AY701" s="226" t="s">
        <v>154</v>
      </c>
    </row>
    <row r="702" spans="2:65" s="12" customFormat="1" ht="12">
      <c r="B702" s="216"/>
      <c r="C702" s="217"/>
      <c r="D702" s="213" t="s">
        <v>165</v>
      </c>
      <c r="E702" s="218" t="s">
        <v>22</v>
      </c>
      <c r="F702" s="219" t="s">
        <v>844</v>
      </c>
      <c r="G702" s="217"/>
      <c r="H702" s="220" t="s">
        <v>22</v>
      </c>
      <c r="I702" s="221"/>
      <c r="J702" s="217"/>
      <c r="K702" s="217"/>
      <c r="L702" s="222"/>
      <c r="M702" s="223"/>
      <c r="N702" s="224"/>
      <c r="O702" s="224"/>
      <c r="P702" s="224"/>
      <c r="Q702" s="224"/>
      <c r="R702" s="224"/>
      <c r="S702" s="224"/>
      <c r="T702" s="225"/>
      <c r="AT702" s="226" t="s">
        <v>165</v>
      </c>
      <c r="AU702" s="226" t="s">
        <v>81</v>
      </c>
      <c r="AV702" s="12" t="s">
        <v>24</v>
      </c>
      <c r="AW702" s="12" t="s">
        <v>37</v>
      </c>
      <c r="AX702" s="12" t="s">
        <v>74</v>
      </c>
      <c r="AY702" s="226" t="s">
        <v>154</v>
      </c>
    </row>
    <row r="703" spans="2:65" s="12" customFormat="1" ht="12">
      <c r="B703" s="216"/>
      <c r="C703" s="217"/>
      <c r="D703" s="213" t="s">
        <v>165</v>
      </c>
      <c r="E703" s="218" t="s">
        <v>22</v>
      </c>
      <c r="F703" s="219" t="s">
        <v>845</v>
      </c>
      <c r="G703" s="217"/>
      <c r="H703" s="220" t="s">
        <v>22</v>
      </c>
      <c r="I703" s="221"/>
      <c r="J703" s="217"/>
      <c r="K703" s="217"/>
      <c r="L703" s="222"/>
      <c r="M703" s="223"/>
      <c r="N703" s="224"/>
      <c r="O703" s="224"/>
      <c r="P703" s="224"/>
      <c r="Q703" s="224"/>
      <c r="R703" s="224"/>
      <c r="S703" s="224"/>
      <c r="T703" s="225"/>
      <c r="AT703" s="226" t="s">
        <v>165</v>
      </c>
      <c r="AU703" s="226" t="s">
        <v>81</v>
      </c>
      <c r="AV703" s="12" t="s">
        <v>24</v>
      </c>
      <c r="AW703" s="12" t="s">
        <v>37</v>
      </c>
      <c r="AX703" s="12" t="s">
        <v>74</v>
      </c>
      <c r="AY703" s="226" t="s">
        <v>154</v>
      </c>
    </row>
    <row r="704" spans="2:65" s="12" customFormat="1" ht="12">
      <c r="B704" s="216"/>
      <c r="C704" s="217"/>
      <c r="D704" s="213" t="s">
        <v>165</v>
      </c>
      <c r="E704" s="218" t="s">
        <v>22</v>
      </c>
      <c r="F704" s="219" t="s">
        <v>846</v>
      </c>
      <c r="G704" s="217"/>
      <c r="H704" s="220" t="s">
        <v>22</v>
      </c>
      <c r="I704" s="221"/>
      <c r="J704" s="217"/>
      <c r="K704" s="217"/>
      <c r="L704" s="222"/>
      <c r="M704" s="223"/>
      <c r="N704" s="224"/>
      <c r="O704" s="224"/>
      <c r="P704" s="224"/>
      <c r="Q704" s="224"/>
      <c r="R704" s="224"/>
      <c r="S704" s="224"/>
      <c r="T704" s="225"/>
      <c r="AT704" s="226" t="s">
        <v>165</v>
      </c>
      <c r="AU704" s="226" t="s">
        <v>81</v>
      </c>
      <c r="AV704" s="12" t="s">
        <v>24</v>
      </c>
      <c r="AW704" s="12" t="s">
        <v>37</v>
      </c>
      <c r="AX704" s="12" t="s">
        <v>74</v>
      </c>
      <c r="AY704" s="226" t="s">
        <v>154</v>
      </c>
    </row>
    <row r="705" spans="2:65" s="12" customFormat="1" ht="12">
      <c r="B705" s="216"/>
      <c r="C705" s="217"/>
      <c r="D705" s="213" t="s">
        <v>165</v>
      </c>
      <c r="E705" s="218" t="s">
        <v>22</v>
      </c>
      <c r="F705" s="219" t="s">
        <v>816</v>
      </c>
      <c r="G705" s="217"/>
      <c r="H705" s="220" t="s">
        <v>22</v>
      </c>
      <c r="I705" s="221"/>
      <c r="J705" s="217"/>
      <c r="K705" s="217"/>
      <c r="L705" s="222"/>
      <c r="M705" s="223"/>
      <c r="N705" s="224"/>
      <c r="O705" s="224"/>
      <c r="P705" s="224"/>
      <c r="Q705" s="224"/>
      <c r="R705" s="224"/>
      <c r="S705" s="224"/>
      <c r="T705" s="225"/>
      <c r="AT705" s="226" t="s">
        <v>165</v>
      </c>
      <c r="AU705" s="226" t="s">
        <v>81</v>
      </c>
      <c r="AV705" s="12" t="s">
        <v>24</v>
      </c>
      <c r="AW705" s="12" t="s">
        <v>37</v>
      </c>
      <c r="AX705" s="12" t="s">
        <v>74</v>
      </c>
      <c r="AY705" s="226" t="s">
        <v>154</v>
      </c>
    </row>
    <row r="706" spans="2:65" s="12" customFormat="1" ht="12">
      <c r="B706" s="216"/>
      <c r="C706" s="217"/>
      <c r="D706" s="213" t="s">
        <v>165</v>
      </c>
      <c r="E706" s="218" t="s">
        <v>22</v>
      </c>
      <c r="F706" s="219" t="s">
        <v>847</v>
      </c>
      <c r="G706" s="217"/>
      <c r="H706" s="220" t="s">
        <v>22</v>
      </c>
      <c r="I706" s="221"/>
      <c r="J706" s="217"/>
      <c r="K706" s="217"/>
      <c r="L706" s="222"/>
      <c r="M706" s="223"/>
      <c r="N706" s="224"/>
      <c r="O706" s="224"/>
      <c r="P706" s="224"/>
      <c r="Q706" s="224"/>
      <c r="R706" s="224"/>
      <c r="S706" s="224"/>
      <c r="T706" s="225"/>
      <c r="AT706" s="226" t="s">
        <v>165</v>
      </c>
      <c r="AU706" s="226" t="s">
        <v>81</v>
      </c>
      <c r="AV706" s="12" t="s">
        <v>24</v>
      </c>
      <c r="AW706" s="12" t="s">
        <v>37</v>
      </c>
      <c r="AX706" s="12" t="s">
        <v>74</v>
      </c>
      <c r="AY706" s="226" t="s">
        <v>154</v>
      </c>
    </row>
    <row r="707" spans="2:65" s="12" customFormat="1" ht="12">
      <c r="B707" s="216"/>
      <c r="C707" s="217"/>
      <c r="D707" s="213" t="s">
        <v>165</v>
      </c>
      <c r="E707" s="218" t="s">
        <v>22</v>
      </c>
      <c r="F707" s="219" t="s">
        <v>444</v>
      </c>
      <c r="G707" s="217"/>
      <c r="H707" s="220" t="s">
        <v>22</v>
      </c>
      <c r="I707" s="221"/>
      <c r="J707" s="217"/>
      <c r="K707" s="217"/>
      <c r="L707" s="222"/>
      <c r="M707" s="223"/>
      <c r="N707" s="224"/>
      <c r="O707" s="224"/>
      <c r="P707" s="224"/>
      <c r="Q707" s="224"/>
      <c r="R707" s="224"/>
      <c r="S707" s="224"/>
      <c r="T707" s="225"/>
      <c r="AT707" s="226" t="s">
        <v>165</v>
      </c>
      <c r="AU707" s="226" t="s">
        <v>81</v>
      </c>
      <c r="AV707" s="12" t="s">
        <v>24</v>
      </c>
      <c r="AW707" s="12" t="s">
        <v>37</v>
      </c>
      <c r="AX707" s="12" t="s">
        <v>74</v>
      </c>
      <c r="AY707" s="226" t="s">
        <v>154</v>
      </c>
    </row>
    <row r="708" spans="2:65" s="13" customFormat="1" ht="12">
      <c r="B708" s="227"/>
      <c r="C708" s="228"/>
      <c r="D708" s="229" t="s">
        <v>165</v>
      </c>
      <c r="E708" s="230" t="s">
        <v>22</v>
      </c>
      <c r="F708" s="231" t="s">
        <v>203</v>
      </c>
      <c r="G708" s="228"/>
      <c r="H708" s="232">
        <v>6</v>
      </c>
      <c r="I708" s="233"/>
      <c r="J708" s="228"/>
      <c r="K708" s="228"/>
      <c r="L708" s="234"/>
      <c r="M708" s="235"/>
      <c r="N708" s="236"/>
      <c r="O708" s="236"/>
      <c r="P708" s="236"/>
      <c r="Q708" s="236"/>
      <c r="R708" s="236"/>
      <c r="S708" s="236"/>
      <c r="T708" s="237"/>
      <c r="AT708" s="238" t="s">
        <v>165</v>
      </c>
      <c r="AU708" s="238" t="s">
        <v>81</v>
      </c>
      <c r="AV708" s="13" t="s">
        <v>81</v>
      </c>
      <c r="AW708" s="13" t="s">
        <v>37</v>
      </c>
      <c r="AX708" s="13" t="s">
        <v>24</v>
      </c>
      <c r="AY708" s="238" t="s">
        <v>154</v>
      </c>
    </row>
    <row r="709" spans="2:65" s="1" customFormat="1" ht="22.5" customHeight="1">
      <c r="B709" s="42"/>
      <c r="C709" s="267" t="s">
        <v>848</v>
      </c>
      <c r="D709" s="267" t="s">
        <v>367</v>
      </c>
      <c r="E709" s="268" t="s">
        <v>849</v>
      </c>
      <c r="F709" s="269" t="s">
        <v>850</v>
      </c>
      <c r="G709" s="270" t="s">
        <v>268</v>
      </c>
      <c r="H709" s="271">
        <v>1</v>
      </c>
      <c r="I709" s="272"/>
      <c r="J709" s="273">
        <f>ROUND(I709*H709,2)</f>
        <v>0</v>
      </c>
      <c r="K709" s="269" t="s">
        <v>22</v>
      </c>
      <c r="L709" s="274"/>
      <c r="M709" s="275" t="s">
        <v>22</v>
      </c>
      <c r="N709" s="276" t="s">
        <v>45</v>
      </c>
      <c r="O709" s="43"/>
      <c r="P709" s="210">
        <f>O709*H709</f>
        <v>0</v>
      </c>
      <c r="Q709" s="210">
        <v>0</v>
      </c>
      <c r="R709" s="210">
        <f>Q709*H709</f>
        <v>0</v>
      </c>
      <c r="S709" s="210">
        <v>0</v>
      </c>
      <c r="T709" s="211">
        <f>S709*H709</f>
        <v>0</v>
      </c>
      <c r="AR709" s="25" t="s">
        <v>430</v>
      </c>
      <c r="AT709" s="25" t="s">
        <v>367</v>
      </c>
      <c r="AU709" s="25" t="s">
        <v>81</v>
      </c>
      <c r="AY709" s="25" t="s">
        <v>154</v>
      </c>
      <c r="BE709" s="212">
        <f>IF(N709="základní",J709,0)</f>
        <v>0</v>
      </c>
      <c r="BF709" s="212">
        <f>IF(N709="snížená",J709,0)</f>
        <v>0</v>
      </c>
      <c r="BG709" s="212">
        <f>IF(N709="zákl. přenesená",J709,0)</f>
        <v>0</v>
      </c>
      <c r="BH709" s="212">
        <f>IF(N709="sníž. přenesená",J709,0)</f>
        <v>0</v>
      </c>
      <c r="BI709" s="212">
        <f>IF(N709="nulová",J709,0)</f>
        <v>0</v>
      </c>
      <c r="BJ709" s="25" t="s">
        <v>24</v>
      </c>
      <c r="BK709" s="212">
        <f>ROUND(I709*H709,2)</f>
        <v>0</v>
      </c>
      <c r="BL709" s="25" t="s">
        <v>281</v>
      </c>
      <c r="BM709" s="25" t="s">
        <v>851</v>
      </c>
    </row>
    <row r="710" spans="2:65" s="12" customFormat="1" ht="12">
      <c r="B710" s="216"/>
      <c r="C710" s="217"/>
      <c r="D710" s="213" t="s">
        <v>165</v>
      </c>
      <c r="E710" s="218" t="s">
        <v>22</v>
      </c>
      <c r="F710" s="219" t="s">
        <v>841</v>
      </c>
      <c r="G710" s="217"/>
      <c r="H710" s="220" t="s">
        <v>22</v>
      </c>
      <c r="I710" s="221"/>
      <c r="J710" s="217"/>
      <c r="K710" s="217"/>
      <c r="L710" s="222"/>
      <c r="M710" s="223"/>
      <c r="N710" s="224"/>
      <c r="O710" s="224"/>
      <c r="P710" s="224"/>
      <c r="Q710" s="224"/>
      <c r="R710" s="224"/>
      <c r="S710" s="224"/>
      <c r="T710" s="225"/>
      <c r="AT710" s="226" t="s">
        <v>165</v>
      </c>
      <c r="AU710" s="226" t="s">
        <v>81</v>
      </c>
      <c r="AV710" s="12" t="s">
        <v>24</v>
      </c>
      <c r="AW710" s="12" t="s">
        <v>37</v>
      </c>
      <c r="AX710" s="12" t="s">
        <v>74</v>
      </c>
      <c r="AY710" s="226" t="s">
        <v>154</v>
      </c>
    </row>
    <row r="711" spans="2:65" s="12" customFormat="1" ht="12">
      <c r="B711" s="216"/>
      <c r="C711" s="217"/>
      <c r="D711" s="213" t="s">
        <v>165</v>
      </c>
      <c r="E711" s="218" t="s">
        <v>22</v>
      </c>
      <c r="F711" s="219" t="s">
        <v>842</v>
      </c>
      <c r="G711" s="217"/>
      <c r="H711" s="220" t="s">
        <v>22</v>
      </c>
      <c r="I711" s="221"/>
      <c r="J711" s="217"/>
      <c r="K711" s="217"/>
      <c r="L711" s="222"/>
      <c r="M711" s="223"/>
      <c r="N711" s="224"/>
      <c r="O711" s="224"/>
      <c r="P711" s="224"/>
      <c r="Q711" s="224"/>
      <c r="R711" s="224"/>
      <c r="S711" s="224"/>
      <c r="T711" s="225"/>
      <c r="AT711" s="226" t="s">
        <v>165</v>
      </c>
      <c r="AU711" s="226" t="s">
        <v>81</v>
      </c>
      <c r="AV711" s="12" t="s">
        <v>24</v>
      </c>
      <c r="AW711" s="12" t="s">
        <v>37</v>
      </c>
      <c r="AX711" s="12" t="s">
        <v>74</v>
      </c>
      <c r="AY711" s="226" t="s">
        <v>154</v>
      </c>
    </row>
    <row r="712" spans="2:65" s="12" customFormat="1" ht="12">
      <c r="B712" s="216"/>
      <c r="C712" s="217"/>
      <c r="D712" s="213" t="s">
        <v>165</v>
      </c>
      <c r="E712" s="218" t="s">
        <v>22</v>
      </c>
      <c r="F712" s="219" t="s">
        <v>843</v>
      </c>
      <c r="G712" s="217"/>
      <c r="H712" s="220" t="s">
        <v>22</v>
      </c>
      <c r="I712" s="221"/>
      <c r="J712" s="217"/>
      <c r="K712" s="217"/>
      <c r="L712" s="222"/>
      <c r="M712" s="223"/>
      <c r="N712" s="224"/>
      <c r="O712" s="224"/>
      <c r="P712" s="224"/>
      <c r="Q712" s="224"/>
      <c r="R712" s="224"/>
      <c r="S712" s="224"/>
      <c r="T712" s="225"/>
      <c r="AT712" s="226" t="s">
        <v>165</v>
      </c>
      <c r="AU712" s="226" t="s">
        <v>81</v>
      </c>
      <c r="AV712" s="12" t="s">
        <v>24</v>
      </c>
      <c r="AW712" s="12" t="s">
        <v>37</v>
      </c>
      <c r="AX712" s="12" t="s">
        <v>74</v>
      </c>
      <c r="AY712" s="226" t="s">
        <v>154</v>
      </c>
    </row>
    <row r="713" spans="2:65" s="12" customFormat="1" ht="12">
      <c r="B713" s="216"/>
      <c r="C713" s="217"/>
      <c r="D713" s="213" t="s">
        <v>165</v>
      </c>
      <c r="E713" s="218" t="s">
        <v>22</v>
      </c>
      <c r="F713" s="219" t="s">
        <v>844</v>
      </c>
      <c r="G713" s="217"/>
      <c r="H713" s="220" t="s">
        <v>22</v>
      </c>
      <c r="I713" s="221"/>
      <c r="J713" s="217"/>
      <c r="K713" s="217"/>
      <c r="L713" s="222"/>
      <c r="M713" s="223"/>
      <c r="N713" s="224"/>
      <c r="O713" s="224"/>
      <c r="P713" s="224"/>
      <c r="Q713" s="224"/>
      <c r="R713" s="224"/>
      <c r="S713" s="224"/>
      <c r="T713" s="225"/>
      <c r="AT713" s="226" t="s">
        <v>165</v>
      </c>
      <c r="AU713" s="226" t="s">
        <v>81</v>
      </c>
      <c r="AV713" s="12" t="s">
        <v>24</v>
      </c>
      <c r="AW713" s="12" t="s">
        <v>37</v>
      </c>
      <c r="AX713" s="12" t="s">
        <v>74</v>
      </c>
      <c r="AY713" s="226" t="s">
        <v>154</v>
      </c>
    </row>
    <row r="714" spans="2:65" s="12" customFormat="1" ht="12">
      <c r="B714" s="216"/>
      <c r="C714" s="217"/>
      <c r="D714" s="213" t="s">
        <v>165</v>
      </c>
      <c r="E714" s="218" t="s">
        <v>22</v>
      </c>
      <c r="F714" s="219" t="s">
        <v>845</v>
      </c>
      <c r="G714" s="217"/>
      <c r="H714" s="220" t="s">
        <v>22</v>
      </c>
      <c r="I714" s="221"/>
      <c r="J714" s="217"/>
      <c r="K714" s="217"/>
      <c r="L714" s="222"/>
      <c r="M714" s="223"/>
      <c r="N714" s="224"/>
      <c r="O714" s="224"/>
      <c r="P714" s="224"/>
      <c r="Q714" s="224"/>
      <c r="R714" s="224"/>
      <c r="S714" s="224"/>
      <c r="T714" s="225"/>
      <c r="AT714" s="226" t="s">
        <v>165</v>
      </c>
      <c r="AU714" s="226" t="s">
        <v>81</v>
      </c>
      <c r="AV714" s="12" t="s">
        <v>24</v>
      </c>
      <c r="AW714" s="12" t="s">
        <v>37</v>
      </c>
      <c r="AX714" s="12" t="s">
        <v>74</v>
      </c>
      <c r="AY714" s="226" t="s">
        <v>154</v>
      </c>
    </row>
    <row r="715" spans="2:65" s="12" customFormat="1" ht="12">
      <c r="B715" s="216"/>
      <c r="C715" s="217"/>
      <c r="D715" s="213" t="s">
        <v>165</v>
      </c>
      <c r="E715" s="218" t="s">
        <v>22</v>
      </c>
      <c r="F715" s="219" t="s">
        <v>846</v>
      </c>
      <c r="G715" s="217"/>
      <c r="H715" s="220" t="s">
        <v>22</v>
      </c>
      <c r="I715" s="221"/>
      <c r="J715" s="217"/>
      <c r="K715" s="217"/>
      <c r="L715" s="222"/>
      <c r="M715" s="223"/>
      <c r="N715" s="224"/>
      <c r="O715" s="224"/>
      <c r="P715" s="224"/>
      <c r="Q715" s="224"/>
      <c r="R715" s="224"/>
      <c r="S715" s="224"/>
      <c r="T715" s="225"/>
      <c r="AT715" s="226" t="s">
        <v>165</v>
      </c>
      <c r="AU715" s="226" t="s">
        <v>81</v>
      </c>
      <c r="AV715" s="12" t="s">
        <v>24</v>
      </c>
      <c r="AW715" s="12" t="s">
        <v>37</v>
      </c>
      <c r="AX715" s="12" t="s">
        <v>74</v>
      </c>
      <c r="AY715" s="226" t="s">
        <v>154</v>
      </c>
    </row>
    <row r="716" spans="2:65" s="12" customFormat="1" ht="12">
      <c r="B716" s="216"/>
      <c r="C716" s="217"/>
      <c r="D716" s="213" t="s">
        <v>165</v>
      </c>
      <c r="E716" s="218" t="s">
        <v>22</v>
      </c>
      <c r="F716" s="219" t="s">
        <v>816</v>
      </c>
      <c r="G716" s="217"/>
      <c r="H716" s="220" t="s">
        <v>22</v>
      </c>
      <c r="I716" s="221"/>
      <c r="J716" s="217"/>
      <c r="K716" s="217"/>
      <c r="L716" s="222"/>
      <c r="M716" s="223"/>
      <c r="N716" s="224"/>
      <c r="O716" s="224"/>
      <c r="P716" s="224"/>
      <c r="Q716" s="224"/>
      <c r="R716" s="224"/>
      <c r="S716" s="224"/>
      <c r="T716" s="225"/>
      <c r="AT716" s="226" t="s">
        <v>165</v>
      </c>
      <c r="AU716" s="226" t="s">
        <v>81</v>
      </c>
      <c r="AV716" s="12" t="s">
        <v>24</v>
      </c>
      <c r="AW716" s="12" t="s">
        <v>37</v>
      </c>
      <c r="AX716" s="12" t="s">
        <v>74</v>
      </c>
      <c r="AY716" s="226" t="s">
        <v>154</v>
      </c>
    </row>
    <row r="717" spans="2:65" s="12" customFormat="1" ht="12">
      <c r="B717" s="216"/>
      <c r="C717" s="217"/>
      <c r="D717" s="213" t="s">
        <v>165</v>
      </c>
      <c r="E717" s="218" t="s">
        <v>22</v>
      </c>
      <c r="F717" s="219" t="s">
        <v>847</v>
      </c>
      <c r="G717" s="217"/>
      <c r="H717" s="220" t="s">
        <v>22</v>
      </c>
      <c r="I717" s="221"/>
      <c r="J717" s="217"/>
      <c r="K717" s="217"/>
      <c r="L717" s="222"/>
      <c r="M717" s="223"/>
      <c r="N717" s="224"/>
      <c r="O717" s="224"/>
      <c r="P717" s="224"/>
      <c r="Q717" s="224"/>
      <c r="R717" s="224"/>
      <c r="S717" s="224"/>
      <c r="T717" s="225"/>
      <c r="AT717" s="226" t="s">
        <v>165</v>
      </c>
      <c r="AU717" s="226" t="s">
        <v>81</v>
      </c>
      <c r="AV717" s="12" t="s">
        <v>24</v>
      </c>
      <c r="AW717" s="12" t="s">
        <v>37</v>
      </c>
      <c r="AX717" s="12" t="s">
        <v>74</v>
      </c>
      <c r="AY717" s="226" t="s">
        <v>154</v>
      </c>
    </row>
    <row r="718" spans="2:65" s="12" customFormat="1" ht="12">
      <c r="B718" s="216"/>
      <c r="C718" s="217"/>
      <c r="D718" s="213" t="s">
        <v>165</v>
      </c>
      <c r="E718" s="218" t="s">
        <v>22</v>
      </c>
      <c r="F718" s="219" t="s">
        <v>444</v>
      </c>
      <c r="G718" s="217"/>
      <c r="H718" s="220" t="s">
        <v>22</v>
      </c>
      <c r="I718" s="221"/>
      <c r="J718" s="217"/>
      <c r="K718" s="217"/>
      <c r="L718" s="222"/>
      <c r="M718" s="223"/>
      <c r="N718" s="224"/>
      <c r="O718" s="224"/>
      <c r="P718" s="224"/>
      <c r="Q718" s="224"/>
      <c r="R718" s="224"/>
      <c r="S718" s="224"/>
      <c r="T718" s="225"/>
      <c r="AT718" s="226" t="s">
        <v>165</v>
      </c>
      <c r="AU718" s="226" t="s">
        <v>81</v>
      </c>
      <c r="AV718" s="12" t="s">
        <v>24</v>
      </c>
      <c r="AW718" s="12" t="s">
        <v>37</v>
      </c>
      <c r="AX718" s="12" t="s">
        <v>74</v>
      </c>
      <c r="AY718" s="226" t="s">
        <v>154</v>
      </c>
    </row>
    <row r="719" spans="2:65" s="13" customFormat="1" ht="12">
      <c r="B719" s="227"/>
      <c r="C719" s="228"/>
      <c r="D719" s="229" t="s">
        <v>165</v>
      </c>
      <c r="E719" s="230" t="s">
        <v>22</v>
      </c>
      <c r="F719" s="231" t="s">
        <v>24</v>
      </c>
      <c r="G719" s="228"/>
      <c r="H719" s="232">
        <v>1</v>
      </c>
      <c r="I719" s="233"/>
      <c r="J719" s="228"/>
      <c r="K719" s="228"/>
      <c r="L719" s="234"/>
      <c r="M719" s="235"/>
      <c r="N719" s="236"/>
      <c r="O719" s="236"/>
      <c r="P719" s="236"/>
      <c r="Q719" s="236"/>
      <c r="R719" s="236"/>
      <c r="S719" s="236"/>
      <c r="T719" s="237"/>
      <c r="AT719" s="238" t="s">
        <v>165</v>
      </c>
      <c r="AU719" s="238" t="s">
        <v>81</v>
      </c>
      <c r="AV719" s="13" t="s">
        <v>81</v>
      </c>
      <c r="AW719" s="13" t="s">
        <v>37</v>
      </c>
      <c r="AX719" s="13" t="s">
        <v>24</v>
      </c>
      <c r="AY719" s="238" t="s">
        <v>154</v>
      </c>
    </row>
    <row r="720" spans="2:65" s="1" customFormat="1" ht="22.5" customHeight="1">
      <c r="B720" s="42"/>
      <c r="C720" s="267" t="s">
        <v>852</v>
      </c>
      <c r="D720" s="267" t="s">
        <v>367</v>
      </c>
      <c r="E720" s="268" t="s">
        <v>853</v>
      </c>
      <c r="F720" s="269" t="s">
        <v>854</v>
      </c>
      <c r="G720" s="270" t="s">
        <v>268</v>
      </c>
      <c r="H720" s="271">
        <v>1</v>
      </c>
      <c r="I720" s="272"/>
      <c r="J720" s="273">
        <f>ROUND(I720*H720,2)</f>
        <v>0</v>
      </c>
      <c r="K720" s="269" t="s">
        <v>22</v>
      </c>
      <c r="L720" s="274"/>
      <c r="M720" s="275" t="s">
        <v>22</v>
      </c>
      <c r="N720" s="276" t="s">
        <v>45</v>
      </c>
      <c r="O720" s="43"/>
      <c r="P720" s="210">
        <f>O720*H720</f>
        <v>0</v>
      </c>
      <c r="Q720" s="210">
        <v>0</v>
      </c>
      <c r="R720" s="210">
        <f>Q720*H720</f>
        <v>0</v>
      </c>
      <c r="S720" s="210">
        <v>0</v>
      </c>
      <c r="T720" s="211">
        <f>S720*H720</f>
        <v>0</v>
      </c>
      <c r="AR720" s="25" t="s">
        <v>430</v>
      </c>
      <c r="AT720" s="25" t="s">
        <v>367</v>
      </c>
      <c r="AU720" s="25" t="s">
        <v>81</v>
      </c>
      <c r="AY720" s="25" t="s">
        <v>154</v>
      </c>
      <c r="BE720" s="212">
        <f>IF(N720="základní",J720,0)</f>
        <v>0</v>
      </c>
      <c r="BF720" s="212">
        <f>IF(N720="snížená",J720,0)</f>
        <v>0</v>
      </c>
      <c r="BG720" s="212">
        <f>IF(N720="zákl. přenesená",J720,0)</f>
        <v>0</v>
      </c>
      <c r="BH720" s="212">
        <f>IF(N720="sníž. přenesená",J720,0)</f>
        <v>0</v>
      </c>
      <c r="BI720" s="212">
        <f>IF(N720="nulová",J720,0)</f>
        <v>0</v>
      </c>
      <c r="BJ720" s="25" t="s">
        <v>24</v>
      </c>
      <c r="BK720" s="212">
        <f>ROUND(I720*H720,2)</f>
        <v>0</v>
      </c>
      <c r="BL720" s="25" t="s">
        <v>281</v>
      </c>
      <c r="BM720" s="25" t="s">
        <v>855</v>
      </c>
    </row>
    <row r="721" spans="2:65" s="12" customFormat="1" ht="12">
      <c r="B721" s="216"/>
      <c r="C721" s="217"/>
      <c r="D721" s="213" t="s">
        <v>165</v>
      </c>
      <c r="E721" s="218" t="s">
        <v>22</v>
      </c>
      <c r="F721" s="219" t="s">
        <v>841</v>
      </c>
      <c r="G721" s="217"/>
      <c r="H721" s="220" t="s">
        <v>22</v>
      </c>
      <c r="I721" s="221"/>
      <c r="J721" s="217"/>
      <c r="K721" s="217"/>
      <c r="L721" s="222"/>
      <c r="M721" s="223"/>
      <c r="N721" s="224"/>
      <c r="O721" s="224"/>
      <c r="P721" s="224"/>
      <c r="Q721" s="224"/>
      <c r="R721" s="224"/>
      <c r="S721" s="224"/>
      <c r="T721" s="225"/>
      <c r="AT721" s="226" t="s">
        <v>165</v>
      </c>
      <c r="AU721" s="226" t="s">
        <v>81</v>
      </c>
      <c r="AV721" s="12" t="s">
        <v>24</v>
      </c>
      <c r="AW721" s="12" t="s">
        <v>37</v>
      </c>
      <c r="AX721" s="12" t="s">
        <v>74</v>
      </c>
      <c r="AY721" s="226" t="s">
        <v>154</v>
      </c>
    </row>
    <row r="722" spans="2:65" s="12" customFormat="1" ht="12">
      <c r="B722" s="216"/>
      <c r="C722" s="217"/>
      <c r="D722" s="213" t="s">
        <v>165</v>
      </c>
      <c r="E722" s="218" t="s">
        <v>22</v>
      </c>
      <c r="F722" s="219" t="s">
        <v>842</v>
      </c>
      <c r="G722" s="217"/>
      <c r="H722" s="220" t="s">
        <v>22</v>
      </c>
      <c r="I722" s="221"/>
      <c r="J722" s="217"/>
      <c r="K722" s="217"/>
      <c r="L722" s="222"/>
      <c r="M722" s="223"/>
      <c r="N722" s="224"/>
      <c r="O722" s="224"/>
      <c r="P722" s="224"/>
      <c r="Q722" s="224"/>
      <c r="R722" s="224"/>
      <c r="S722" s="224"/>
      <c r="T722" s="225"/>
      <c r="AT722" s="226" t="s">
        <v>165</v>
      </c>
      <c r="AU722" s="226" t="s">
        <v>81</v>
      </c>
      <c r="AV722" s="12" t="s">
        <v>24</v>
      </c>
      <c r="AW722" s="12" t="s">
        <v>37</v>
      </c>
      <c r="AX722" s="12" t="s">
        <v>74</v>
      </c>
      <c r="AY722" s="226" t="s">
        <v>154</v>
      </c>
    </row>
    <row r="723" spans="2:65" s="12" customFormat="1" ht="12">
      <c r="B723" s="216"/>
      <c r="C723" s="217"/>
      <c r="D723" s="213" t="s">
        <v>165</v>
      </c>
      <c r="E723" s="218" t="s">
        <v>22</v>
      </c>
      <c r="F723" s="219" t="s">
        <v>843</v>
      </c>
      <c r="G723" s="217"/>
      <c r="H723" s="220" t="s">
        <v>22</v>
      </c>
      <c r="I723" s="221"/>
      <c r="J723" s="217"/>
      <c r="K723" s="217"/>
      <c r="L723" s="222"/>
      <c r="M723" s="223"/>
      <c r="N723" s="224"/>
      <c r="O723" s="224"/>
      <c r="P723" s="224"/>
      <c r="Q723" s="224"/>
      <c r="R723" s="224"/>
      <c r="S723" s="224"/>
      <c r="T723" s="225"/>
      <c r="AT723" s="226" t="s">
        <v>165</v>
      </c>
      <c r="AU723" s="226" t="s">
        <v>81</v>
      </c>
      <c r="AV723" s="12" t="s">
        <v>24</v>
      </c>
      <c r="AW723" s="12" t="s">
        <v>37</v>
      </c>
      <c r="AX723" s="12" t="s">
        <v>74</v>
      </c>
      <c r="AY723" s="226" t="s">
        <v>154</v>
      </c>
    </row>
    <row r="724" spans="2:65" s="12" customFormat="1" ht="12">
      <c r="B724" s="216"/>
      <c r="C724" s="217"/>
      <c r="D724" s="213" t="s">
        <v>165</v>
      </c>
      <c r="E724" s="218" t="s">
        <v>22</v>
      </c>
      <c r="F724" s="219" t="s">
        <v>844</v>
      </c>
      <c r="G724" s="217"/>
      <c r="H724" s="220" t="s">
        <v>22</v>
      </c>
      <c r="I724" s="221"/>
      <c r="J724" s="217"/>
      <c r="K724" s="217"/>
      <c r="L724" s="222"/>
      <c r="M724" s="223"/>
      <c r="N724" s="224"/>
      <c r="O724" s="224"/>
      <c r="P724" s="224"/>
      <c r="Q724" s="224"/>
      <c r="R724" s="224"/>
      <c r="S724" s="224"/>
      <c r="T724" s="225"/>
      <c r="AT724" s="226" t="s">
        <v>165</v>
      </c>
      <c r="AU724" s="226" t="s">
        <v>81</v>
      </c>
      <c r="AV724" s="12" t="s">
        <v>24</v>
      </c>
      <c r="AW724" s="12" t="s">
        <v>37</v>
      </c>
      <c r="AX724" s="12" t="s">
        <v>74</v>
      </c>
      <c r="AY724" s="226" t="s">
        <v>154</v>
      </c>
    </row>
    <row r="725" spans="2:65" s="12" customFormat="1" ht="12">
      <c r="B725" s="216"/>
      <c r="C725" s="217"/>
      <c r="D725" s="213" t="s">
        <v>165</v>
      </c>
      <c r="E725" s="218" t="s">
        <v>22</v>
      </c>
      <c r="F725" s="219" t="s">
        <v>845</v>
      </c>
      <c r="G725" s="217"/>
      <c r="H725" s="220" t="s">
        <v>22</v>
      </c>
      <c r="I725" s="221"/>
      <c r="J725" s="217"/>
      <c r="K725" s="217"/>
      <c r="L725" s="222"/>
      <c r="M725" s="223"/>
      <c r="N725" s="224"/>
      <c r="O725" s="224"/>
      <c r="P725" s="224"/>
      <c r="Q725" s="224"/>
      <c r="R725" s="224"/>
      <c r="S725" s="224"/>
      <c r="T725" s="225"/>
      <c r="AT725" s="226" t="s">
        <v>165</v>
      </c>
      <c r="AU725" s="226" t="s">
        <v>81</v>
      </c>
      <c r="AV725" s="12" t="s">
        <v>24</v>
      </c>
      <c r="AW725" s="12" t="s">
        <v>37</v>
      </c>
      <c r="AX725" s="12" t="s">
        <v>74</v>
      </c>
      <c r="AY725" s="226" t="s">
        <v>154</v>
      </c>
    </row>
    <row r="726" spans="2:65" s="12" customFormat="1" ht="12">
      <c r="B726" s="216"/>
      <c r="C726" s="217"/>
      <c r="D726" s="213" t="s">
        <v>165</v>
      </c>
      <c r="E726" s="218" t="s">
        <v>22</v>
      </c>
      <c r="F726" s="219" t="s">
        <v>846</v>
      </c>
      <c r="G726" s="217"/>
      <c r="H726" s="220" t="s">
        <v>22</v>
      </c>
      <c r="I726" s="221"/>
      <c r="J726" s="217"/>
      <c r="K726" s="217"/>
      <c r="L726" s="222"/>
      <c r="M726" s="223"/>
      <c r="N726" s="224"/>
      <c r="O726" s="224"/>
      <c r="P726" s="224"/>
      <c r="Q726" s="224"/>
      <c r="R726" s="224"/>
      <c r="S726" s="224"/>
      <c r="T726" s="225"/>
      <c r="AT726" s="226" t="s">
        <v>165</v>
      </c>
      <c r="AU726" s="226" t="s">
        <v>81</v>
      </c>
      <c r="AV726" s="12" t="s">
        <v>24</v>
      </c>
      <c r="AW726" s="12" t="s">
        <v>37</v>
      </c>
      <c r="AX726" s="12" t="s">
        <v>74</v>
      </c>
      <c r="AY726" s="226" t="s">
        <v>154</v>
      </c>
    </row>
    <row r="727" spans="2:65" s="12" customFormat="1" ht="12">
      <c r="B727" s="216"/>
      <c r="C727" s="217"/>
      <c r="D727" s="213" t="s">
        <v>165</v>
      </c>
      <c r="E727" s="218" t="s">
        <v>22</v>
      </c>
      <c r="F727" s="219" t="s">
        <v>816</v>
      </c>
      <c r="G727" s="217"/>
      <c r="H727" s="220" t="s">
        <v>22</v>
      </c>
      <c r="I727" s="221"/>
      <c r="J727" s="217"/>
      <c r="K727" s="217"/>
      <c r="L727" s="222"/>
      <c r="M727" s="223"/>
      <c r="N727" s="224"/>
      <c r="O727" s="224"/>
      <c r="P727" s="224"/>
      <c r="Q727" s="224"/>
      <c r="R727" s="224"/>
      <c r="S727" s="224"/>
      <c r="T727" s="225"/>
      <c r="AT727" s="226" t="s">
        <v>165</v>
      </c>
      <c r="AU727" s="226" t="s">
        <v>81</v>
      </c>
      <c r="AV727" s="12" t="s">
        <v>24</v>
      </c>
      <c r="AW727" s="12" t="s">
        <v>37</v>
      </c>
      <c r="AX727" s="12" t="s">
        <v>74</v>
      </c>
      <c r="AY727" s="226" t="s">
        <v>154</v>
      </c>
    </row>
    <row r="728" spans="2:65" s="12" customFormat="1" ht="12">
      <c r="B728" s="216"/>
      <c r="C728" s="217"/>
      <c r="D728" s="213" t="s">
        <v>165</v>
      </c>
      <c r="E728" s="218" t="s">
        <v>22</v>
      </c>
      <c r="F728" s="219" t="s">
        <v>847</v>
      </c>
      <c r="G728" s="217"/>
      <c r="H728" s="220" t="s">
        <v>22</v>
      </c>
      <c r="I728" s="221"/>
      <c r="J728" s="217"/>
      <c r="K728" s="217"/>
      <c r="L728" s="222"/>
      <c r="M728" s="223"/>
      <c r="N728" s="224"/>
      <c r="O728" s="224"/>
      <c r="P728" s="224"/>
      <c r="Q728" s="224"/>
      <c r="R728" s="224"/>
      <c r="S728" s="224"/>
      <c r="T728" s="225"/>
      <c r="AT728" s="226" t="s">
        <v>165</v>
      </c>
      <c r="AU728" s="226" t="s">
        <v>81</v>
      </c>
      <c r="AV728" s="12" t="s">
        <v>24</v>
      </c>
      <c r="AW728" s="12" t="s">
        <v>37</v>
      </c>
      <c r="AX728" s="12" t="s">
        <v>74</v>
      </c>
      <c r="AY728" s="226" t="s">
        <v>154</v>
      </c>
    </row>
    <row r="729" spans="2:65" s="12" customFormat="1" ht="12">
      <c r="B729" s="216"/>
      <c r="C729" s="217"/>
      <c r="D729" s="213" t="s">
        <v>165</v>
      </c>
      <c r="E729" s="218" t="s">
        <v>22</v>
      </c>
      <c r="F729" s="219" t="s">
        <v>444</v>
      </c>
      <c r="G729" s="217"/>
      <c r="H729" s="220" t="s">
        <v>22</v>
      </c>
      <c r="I729" s="221"/>
      <c r="J729" s="217"/>
      <c r="K729" s="217"/>
      <c r="L729" s="222"/>
      <c r="M729" s="223"/>
      <c r="N729" s="224"/>
      <c r="O729" s="224"/>
      <c r="P729" s="224"/>
      <c r="Q729" s="224"/>
      <c r="R729" s="224"/>
      <c r="S729" s="224"/>
      <c r="T729" s="225"/>
      <c r="AT729" s="226" t="s">
        <v>165</v>
      </c>
      <c r="AU729" s="226" t="s">
        <v>81</v>
      </c>
      <c r="AV729" s="12" t="s">
        <v>24</v>
      </c>
      <c r="AW729" s="12" t="s">
        <v>37</v>
      </c>
      <c r="AX729" s="12" t="s">
        <v>74</v>
      </c>
      <c r="AY729" s="226" t="s">
        <v>154</v>
      </c>
    </row>
    <row r="730" spans="2:65" s="13" customFormat="1" ht="12">
      <c r="B730" s="227"/>
      <c r="C730" s="228"/>
      <c r="D730" s="229" t="s">
        <v>165</v>
      </c>
      <c r="E730" s="230" t="s">
        <v>22</v>
      </c>
      <c r="F730" s="231" t="s">
        <v>24</v>
      </c>
      <c r="G730" s="228"/>
      <c r="H730" s="232">
        <v>1</v>
      </c>
      <c r="I730" s="233"/>
      <c r="J730" s="228"/>
      <c r="K730" s="228"/>
      <c r="L730" s="234"/>
      <c r="M730" s="235"/>
      <c r="N730" s="236"/>
      <c r="O730" s="236"/>
      <c r="P730" s="236"/>
      <c r="Q730" s="236"/>
      <c r="R730" s="236"/>
      <c r="S730" s="236"/>
      <c r="T730" s="237"/>
      <c r="AT730" s="238" t="s">
        <v>165</v>
      </c>
      <c r="AU730" s="238" t="s">
        <v>81</v>
      </c>
      <c r="AV730" s="13" t="s">
        <v>81</v>
      </c>
      <c r="AW730" s="13" t="s">
        <v>37</v>
      </c>
      <c r="AX730" s="13" t="s">
        <v>24</v>
      </c>
      <c r="AY730" s="238" t="s">
        <v>154</v>
      </c>
    </row>
    <row r="731" spans="2:65" s="1" customFormat="1" ht="22.5" customHeight="1">
      <c r="B731" s="42"/>
      <c r="C731" s="267" t="s">
        <v>567</v>
      </c>
      <c r="D731" s="267" t="s">
        <v>367</v>
      </c>
      <c r="E731" s="268" t="s">
        <v>856</v>
      </c>
      <c r="F731" s="269" t="s">
        <v>857</v>
      </c>
      <c r="G731" s="270" t="s">
        <v>268</v>
      </c>
      <c r="H731" s="271">
        <v>1</v>
      </c>
      <c r="I731" s="272"/>
      <c r="J731" s="273">
        <f>ROUND(I731*H731,2)</f>
        <v>0</v>
      </c>
      <c r="K731" s="269" t="s">
        <v>22</v>
      </c>
      <c r="L731" s="274"/>
      <c r="M731" s="275" t="s">
        <v>22</v>
      </c>
      <c r="N731" s="276" t="s">
        <v>45</v>
      </c>
      <c r="O731" s="43"/>
      <c r="P731" s="210">
        <f>O731*H731</f>
        <v>0</v>
      </c>
      <c r="Q731" s="210">
        <v>0</v>
      </c>
      <c r="R731" s="210">
        <f>Q731*H731</f>
        <v>0</v>
      </c>
      <c r="S731" s="210">
        <v>0</v>
      </c>
      <c r="T731" s="211">
        <f>S731*H731</f>
        <v>0</v>
      </c>
      <c r="AR731" s="25" t="s">
        <v>430</v>
      </c>
      <c r="AT731" s="25" t="s">
        <v>367</v>
      </c>
      <c r="AU731" s="25" t="s">
        <v>81</v>
      </c>
      <c r="AY731" s="25" t="s">
        <v>154</v>
      </c>
      <c r="BE731" s="212">
        <f>IF(N731="základní",J731,0)</f>
        <v>0</v>
      </c>
      <c r="BF731" s="212">
        <f>IF(N731="snížená",J731,0)</f>
        <v>0</v>
      </c>
      <c r="BG731" s="212">
        <f>IF(N731="zákl. přenesená",J731,0)</f>
        <v>0</v>
      </c>
      <c r="BH731" s="212">
        <f>IF(N731="sníž. přenesená",J731,0)</f>
        <v>0</v>
      </c>
      <c r="BI731" s="212">
        <f>IF(N731="nulová",J731,0)</f>
        <v>0</v>
      </c>
      <c r="BJ731" s="25" t="s">
        <v>24</v>
      </c>
      <c r="BK731" s="212">
        <f>ROUND(I731*H731,2)</f>
        <v>0</v>
      </c>
      <c r="BL731" s="25" t="s">
        <v>281</v>
      </c>
      <c r="BM731" s="25" t="s">
        <v>858</v>
      </c>
    </row>
    <row r="732" spans="2:65" s="12" customFormat="1" ht="12">
      <c r="B732" s="216"/>
      <c r="C732" s="217"/>
      <c r="D732" s="213" t="s">
        <v>165</v>
      </c>
      <c r="E732" s="218" t="s">
        <v>22</v>
      </c>
      <c r="F732" s="219" t="s">
        <v>859</v>
      </c>
      <c r="G732" s="217"/>
      <c r="H732" s="220" t="s">
        <v>22</v>
      </c>
      <c r="I732" s="221"/>
      <c r="J732" s="217"/>
      <c r="K732" s="217"/>
      <c r="L732" s="222"/>
      <c r="M732" s="223"/>
      <c r="N732" s="224"/>
      <c r="O732" s="224"/>
      <c r="P732" s="224"/>
      <c r="Q732" s="224"/>
      <c r="R732" s="224"/>
      <c r="S732" s="224"/>
      <c r="T732" s="225"/>
      <c r="AT732" s="226" t="s">
        <v>165</v>
      </c>
      <c r="AU732" s="226" t="s">
        <v>81</v>
      </c>
      <c r="AV732" s="12" t="s">
        <v>24</v>
      </c>
      <c r="AW732" s="12" t="s">
        <v>37</v>
      </c>
      <c r="AX732" s="12" t="s">
        <v>74</v>
      </c>
      <c r="AY732" s="226" t="s">
        <v>154</v>
      </c>
    </row>
    <row r="733" spans="2:65" s="12" customFormat="1" ht="12">
      <c r="B733" s="216"/>
      <c r="C733" s="217"/>
      <c r="D733" s="213" t="s">
        <v>165</v>
      </c>
      <c r="E733" s="218" t="s">
        <v>22</v>
      </c>
      <c r="F733" s="219" t="s">
        <v>860</v>
      </c>
      <c r="G733" s="217"/>
      <c r="H733" s="220" t="s">
        <v>22</v>
      </c>
      <c r="I733" s="221"/>
      <c r="J733" s="217"/>
      <c r="K733" s="217"/>
      <c r="L733" s="222"/>
      <c r="M733" s="223"/>
      <c r="N733" s="224"/>
      <c r="O733" s="224"/>
      <c r="P733" s="224"/>
      <c r="Q733" s="224"/>
      <c r="R733" s="224"/>
      <c r="S733" s="224"/>
      <c r="T733" s="225"/>
      <c r="AT733" s="226" t="s">
        <v>165</v>
      </c>
      <c r="AU733" s="226" t="s">
        <v>81</v>
      </c>
      <c r="AV733" s="12" t="s">
        <v>24</v>
      </c>
      <c r="AW733" s="12" t="s">
        <v>37</v>
      </c>
      <c r="AX733" s="12" t="s">
        <v>74</v>
      </c>
      <c r="AY733" s="226" t="s">
        <v>154</v>
      </c>
    </row>
    <row r="734" spans="2:65" s="12" customFormat="1" ht="12">
      <c r="B734" s="216"/>
      <c r="C734" s="217"/>
      <c r="D734" s="213" t="s">
        <v>165</v>
      </c>
      <c r="E734" s="218" t="s">
        <v>22</v>
      </c>
      <c r="F734" s="219" t="s">
        <v>861</v>
      </c>
      <c r="G734" s="217"/>
      <c r="H734" s="220" t="s">
        <v>22</v>
      </c>
      <c r="I734" s="221"/>
      <c r="J734" s="217"/>
      <c r="K734" s="217"/>
      <c r="L734" s="222"/>
      <c r="M734" s="223"/>
      <c r="N734" s="224"/>
      <c r="O734" s="224"/>
      <c r="P734" s="224"/>
      <c r="Q734" s="224"/>
      <c r="R734" s="224"/>
      <c r="S734" s="224"/>
      <c r="T734" s="225"/>
      <c r="AT734" s="226" t="s">
        <v>165</v>
      </c>
      <c r="AU734" s="226" t="s">
        <v>81</v>
      </c>
      <c r="AV734" s="12" t="s">
        <v>24</v>
      </c>
      <c r="AW734" s="12" t="s">
        <v>37</v>
      </c>
      <c r="AX734" s="12" t="s">
        <v>74</v>
      </c>
      <c r="AY734" s="226" t="s">
        <v>154</v>
      </c>
    </row>
    <row r="735" spans="2:65" s="12" customFormat="1" ht="12">
      <c r="B735" s="216"/>
      <c r="C735" s="217"/>
      <c r="D735" s="213" t="s">
        <v>165</v>
      </c>
      <c r="E735" s="218" t="s">
        <v>22</v>
      </c>
      <c r="F735" s="219" t="s">
        <v>862</v>
      </c>
      <c r="G735" s="217"/>
      <c r="H735" s="220" t="s">
        <v>22</v>
      </c>
      <c r="I735" s="221"/>
      <c r="J735" s="217"/>
      <c r="K735" s="217"/>
      <c r="L735" s="222"/>
      <c r="M735" s="223"/>
      <c r="N735" s="224"/>
      <c r="O735" s="224"/>
      <c r="P735" s="224"/>
      <c r="Q735" s="224"/>
      <c r="R735" s="224"/>
      <c r="S735" s="224"/>
      <c r="T735" s="225"/>
      <c r="AT735" s="226" t="s">
        <v>165</v>
      </c>
      <c r="AU735" s="226" t="s">
        <v>81</v>
      </c>
      <c r="AV735" s="12" t="s">
        <v>24</v>
      </c>
      <c r="AW735" s="12" t="s">
        <v>37</v>
      </c>
      <c r="AX735" s="12" t="s">
        <v>74</v>
      </c>
      <c r="AY735" s="226" t="s">
        <v>154</v>
      </c>
    </row>
    <row r="736" spans="2:65" s="12" customFormat="1" ht="12">
      <c r="B736" s="216"/>
      <c r="C736" s="217"/>
      <c r="D736" s="213" t="s">
        <v>165</v>
      </c>
      <c r="E736" s="218" t="s">
        <v>22</v>
      </c>
      <c r="F736" s="219" t="s">
        <v>863</v>
      </c>
      <c r="G736" s="217"/>
      <c r="H736" s="220" t="s">
        <v>22</v>
      </c>
      <c r="I736" s="221"/>
      <c r="J736" s="217"/>
      <c r="K736" s="217"/>
      <c r="L736" s="222"/>
      <c r="M736" s="223"/>
      <c r="N736" s="224"/>
      <c r="O736" s="224"/>
      <c r="P736" s="224"/>
      <c r="Q736" s="224"/>
      <c r="R736" s="224"/>
      <c r="S736" s="224"/>
      <c r="T736" s="225"/>
      <c r="AT736" s="226" t="s">
        <v>165</v>
      </c>
      <c r="AU736" s="226" t="s">
        <v>81</v>
      </c>
      <c r="AV736" s="12" t="s">
        <v>24</v>
      </c>
      <c r="AW736" s="12" t="s">
        <v>37</v>
      </c>
      <c r="AX736" s="12" t="s">
        <v>74</v>
      </c>
      <c r="AY736" s="226" t="s">
        <v>154</v>
      </c>
    </row>
    <row r="737" spans="2:65" s="12" customFormat="1" ht="12">
      <c r="B737" s="216"/>
      <c r="C737" s="217"/>
      <c r="D737" s="213" t="s">
        <v>165</v>
      </c>
      <c r="E737" s="218" t="s">
        <v>22</v>
      </c>
      <c r="F737" s="219" t="s">
        <v>864</v>
      </c>
      <c r="G737" s="217"/>
      <c r="H737" s="220" t="s">
        <v>22</v>
      </c>
      <c r="I737" s="221"/>
      <c r="J737" s="217"/>
      <c r="K737" s="217"/>
      <c r="L737" s="222"/>
      <c r="M737" s="223"/>
      <c r="N737" s="224"/>
      <c r="O737" s="224"/>
      <c r="P737" s="224"/>
      <c r="Q737" s="224"/>
      <c r="R737" s="224"/>
      <c r="S737" s="224"/>
      <c r="T737" s="225"/>
      <c r="AT737" s="226" t="s">
        <v>165</v>
      </c>
      <c r="AU737" s="226" t="s">
        <v>81</v>
      </c>
      <c r="AV737" s="12" t="s">
        <v>24</v>
      </c>
      <c r="AW737" s="12" t="s">
        <v>37</v>
      </c>
      <c r="AX737" s="12" t="s">
        <v>74</v>
      </c>
      <c r="AY737" s="226" t="s">
        <v>154</v>
      </c>
    </row>
    <row r="738" spans="2:65" s="12" customFormat="1" ht="12">
      <c r="B738" s="216"/>
      <c r="C738" s="217"/>
      <c r="D738" s="213" t="s">
        <v>165</v>
      </c>
      <c r="E738" s="218" t="s">
        <v>22</v>
      </c>
      <c r="F738" s="219" t="s">
        <v>816</v>
      </c>
      <c r="G738" s="217"/>
      <c r="H738" s="220" t="s">
        <v>22</v>
      </c>
      <c r="I738" s="221"/>
      <c r="J738" s="217"/>
      <c r="K738" s="217"/>
      <c r="L738" s="222"/>
      <c r="M738" s="223"/>
      <c r="N738" s="224"/>
      <c r="O738" s="224"/>
      <c r="P738" s="224"/>
      <c r="Q738" s="224"/>
      <c r="R738" s="224"/>
      <c r="S738" s="224"/>
      <c r="T738" s="225"/>
      <c r="AT738" s="226" t="s">
        <v>165</v>
      </c>
      <c r="AU738" s="226" t="s">
        <v>81</v>
      </c>
      <c r="AV738" s="12" t="s">
        <v>24</v>
      </c>
      <c r="AW738" s="12" t="s">
        <v>37</v>
      </c>
      <c r="AX738" s="12" t="s">
        <v>74</v>
      </c>
      <c r="AY738" s="226" t="s">
        <v>154</v>
      </c>
    </row>
    <row r="739" spans="2:65" s="12" customFormat="1" ht="12">
      <c r="B739" s="216"/>
      <c r="C739" s="217"/>
      <c r="D739" s="213" t="s">
        <v>165</v>
      </c>
      <c r="E739" s="218" t="s">
        <v>22</v>
      </c>
      <c r="F739" s="219" t="s">
        <v>865</v>
      </c>
      <c r="G739" s="217"/>
      <c r="H739" s="220" t="s">
        <v>22</v>
      </c>
      <c r="I739" s="221"/>
      <c r="J739" s="217"/>
      <c r="K739" s="217"/>
      <c r="L739" s="222"/>
      <c r="M739" s="223"/>
      <c r="N739" s="224"/>
      <c r="O739" s="224"/>
      <c r="P739" s="224"/>
      <c r="Q739" s="224"/>
      <c r="R739" s="224"/>
      <c r="S739" s="224"/>
      <c r="T739" s="225"/>
      <c r="AT739" s="226" t="s">
        <v>165</v>
      </c>
      <c r="AU739" s="226" t="s">
        <v>81</v>
      </c>
      <c r="AV739" s="12" t="s">
        <v>24</v>
      </c>
      <c r="AW739" s="12" t="s">
        <v>37</v>
      </c>
      <c r="AX739" s="12" t="s">
        <v>74</v>
      </c>
      <c r="AY739" s="226" t="s">
        <v>154</v>
      </c>
    </row>
    <row r="740" spans="2:65" s="12" customFormat="1" ht="12">
      <c r="B740" s="216"/>
      <c r="C740" s="217"/>
      <c r="D740" s="213" t="s">
        <v>165</v>
      </c>
      <c r="E740" s="218" t="s">
        <v>22</v>
      </c>
      <c r="F740" s="219" t="s">
        <v>866</v>
      </c>
      <c r="G740" s="217"/>
      <c r="H740" s="220" t="s">
        <v>22</v>
      </c>
      <c r="I740" s="221"/>
      <c r="J740" s="217"/>
      <c r="K740" s="217"/>
      <c r="L740" s="222"/>
      <c r="M740" s="223"/>
      <c r="N740" s="224"/>
      <c r="O740" s="224"/>
      <c r="P740" s="224"/>
      <c r="Q740" s="224"/>
      <c r="R740" s="224"/>
      <c r="S740" s="224"/>
      <c r="T740" s="225"/>
      <c r="AT740" s="226" t="s">
        <v>165</v>
      </c>
      <c r="AU740" s="226" t="s">
        <v>81</v>
      </c>
      <c r="AV740" s="12" t="s">
        <v>24</v>
      </c>
      <c r="AW740" s="12" t="s">
        <v>37</v>
      </c>
      <c r="AX740" s="12" t="s">
        <v>74</v>
      </c>
      <c r="AY740" s="226" t="s">
        <v>154</v>
      </c>
    </row>
    <row r="741" spans="2:65" s="12" customFormat="1" ht="12">
      <c r="B741" s="216"/>
      <c r="C741" s="217"/>
      <c r="D741" s="213" t="s">
        <v>165</v>
      </c>
      <c r="E741" s="218" t="s">
        <v>22</v>
      </c>
      <c r="F741" s="219" t="s">
        <v>444</v>
      </c>
      <c r="G741" s="217"/>
      <c r="H741" s="220" t="s">
        <v>22</v>
      </c>
      <c r="I741" s="221"/>
      <c r="J741" s="217"/>
      <c r="K741" s="217"/>
      <c r="L741" s="222"/>
      <c r="M741" s="223"/>
      <c r="N741" s="224"/>
      <c r="O741" s="224"/>
      <c r="P741" s="224"/>
      <c r="Q741" s="224"/>
      <c r="R741" s="224"/>
      <c r="S741" s="224"/>
      <c r="T741" s="225"/>
      <c r="AT741" s="226" t="s">
        <v>165</v>
      </c>
      <c r="AU741" s="226" t="s">
        <v>81</v>
      </c>
      <c r="AV741" s="12" t="s">
        <v>24</v>
      </c>
      <c r="AW741" s="12" t="s">
        <v>37</v>
      </c>
      <c r="AX741" s="12" t="s">
        <v>74</v>
      </c>
      <c r="AY741" s="226" t="s">
        <v>154</v>
      </c>
    </row>
    <row r="742" spans="2:65" s="13" customFormat="1" ht="12">
      <c r="B742" s="227"/>
      <c r="C742" s="228"/>
      <c r="D742" s="229" t="s">
        <v>165</v>
      </c>
      <c r="E742" s="230" t="s">
        <v>22</v>
      </c>
      <c r="F742" s="231" t="s">
        <v>24</v>
      </c>
      <c r="G742" s="228"/>
      <c r="H742" s="232">
        <v>1</v>
      </c>
      <c r="I742" s="233"/>
      <c r="J742" s="228"/>
      <c r="K742" s="228"/>
      <c r="L742" s="234"/>
      <c r="M742" s="235"/>
      <c r="N742" s="236"/>
      <c r="O742" s="236"/>
      <c r="P742" s="236"/>
      <c r="Q742" s="236"/>
      <c r="R742" s="236"/>
      <c r="S742" s="236"/>
      <c r="T742" s="237"/>
      <c r="AT742" s="238" t="s">
        <v>165</v>
      </c>
      <c r="AU742" s="238" t="s">
        <v>81</v>
      </c>
      <c r="AV742" s="13" t="s">
        <v>81</v>
      </c>
      <c r="AW742" s="13" t="s">
        <v>37</v>
      </c>
      <c r="AX742" s="13" t="s">
        <v>24</v>
      </c>
      <c r="AY742" s="238" t="s">
        <v>154</v>
      </c>
    </row>
    <row r="743" spans="2:65" s="1" customFormat="1" ht="22.5" customHeight="1">
      <c r="B743" s="42"/>
      <c r="C743" s="267" t="s">
        <v>576</v>
      </c>
      <c r="D743" s="267" t="s">
        <v>367</v>
      </c>
      <c r="E743" s="268" t="s">
        <v>867</v>
      </c>
      <c r="F743" s="269" t="s">
        <v>868</v>
      </c>
      <c r="G743" s="270" t="s">
        <v>268</v>
      </c>
      <c r="H743" s="271">
        <v>1</v>
      </c>
      <c r="I743" s="272"/>
      <c r="J743" s="273">
        <f>ROUND(I743*H743,2)</f>
        <v>0</v>
      </c>
      <c r="K743" s="269" t="s">
        <v>22</v>
      </c>
      <c r="L743" s="274"/>
      <c r="M743" s="275" t="s">
        <v>22</v>
      </c>
      <c r="N743" s="276" t="s">
        <v>45</v>
      </c>
      <c r="O743" s="43"/>
      <c r="P743" s="210">
        <f>O743*H743</f>
        <v>0</v>
      </c>
      <c r="Q743" s="210">
        <v>0</v>
      </c>
      <c r="R743" s="210">
        <f>Q743*H743</f>
        <v>0</v>
      </c>
      <c r="S743" s="210">
        <v>0</v>
      </c>
      <c r="T743" s="211">
        <f>S743*H743</f>
        <v>0</v>
      </c>
      <c r="AR743" s="25" t="s">
        <v>430</v>
      </c>
      <c r="AT743" s="25" t="s">
        <v>367</v>
      </c>
      <c r="AU743" s="25" t="s">
        <v>81</v>
      </c>
      <c r="AY743" s="25" t="s">
        <v>154</v>
      </c>
      <c r="BE743" s="212">
        <f>IF(N743="základní",J743,0)</f>
        <v>0</v>
      </c>
      <c r="BF743" s="212">
        <f>IF(N743="snížená",J743,0)</f>
        <v>0</v>
      </c>
      <c r="BG743" s="212">
        <f>IF(N743="zákl. přenesená",J743,0)</f>
        <v>0</v>
      </c>
      <c r="BH743" s="212">
        <f>IF(N743="sníž. přenesená",J743,0)</f>
        <v>0</v>
      </c>
      <c r="BI743" s="212">
        <f>IF(N743="nulová",J743,0)</f>
        <v>0</v>
      </c>
      <c r="BJ743" s="25" t="s">
        <v>24</v>
      </c>
      <c r="BK743" s="212">
        <f>ROUND(I743*H743,2)</f>
        <v>0</v>
      </c>
      <c r="BL743" s="25" t="s">
        <v>281</v>
      </c>
      <c r="BM743" s="25" t="s">
        <v>869</v>
      </c>
    </row>
    <row r="744" spans="2:65" s="12" customFormat="1" ht="12">
      <c r="B744" s="216"/>
      <c r="C744" s="217"/>
      <c r="D744" s="213" t="s">
        <v>165</v>
      </c>
      <c r="E744" s="218" t="s">
        <v>22</v>
      </c>
      <c r="F744" s="219" t="s">
        <v>870</v>
      </c>
      <c r="G744" s="217"/>
      <c r="H744" s="220" t="s">
        <v>22</v>
      </c>
      <c r="I744" s="221"/>
      <c r="J744" s="217"/>
      <c r="K744" s="217"/>
      <c r="L744" s="222"/>
      <c r="M744" s="223"/>
      <c r="N744" s="224"/>
      <c r="O744" s="224"/>
      <c r="P744" s="224"/>
      <c r="Q744" s="224"/>
      <c r="R744" s="224"/>
      <c r="S744" s="224"/>
      <c r="T744" s="225"/>
      <c r="AT744" s="226" t="s">
        <v>165</v>
      </c>
      <c r="AU744" s="226" t="s">
        <v>81</v>
      </c>
      <c r="AV744" s="12" t="s">
        <v>24</v>
      </c>
      <c r="AW744" s="12" t="s">
        <v>37</v>
      </c>
      <c r="AX744" s="12" t="s">
        <v>74</v>
      </c>
      <c r="AY744" s="226" t="s">
        <v>154</v>
      </c>
    </row>
    <row r="745" spans="2:65" s="12" customFormat="1" ht="12">
      <c r="B745" s="216"/>
      <c r="C745" s="217"/>
      <c r="D745" s="213" t="s">
        <v>165</v>
      </c>
      <c r="E745" s="218" t="s">
        <v>22</v>
      </c>
      <c r="F745" s="219" t="s">
        <v>860</v>
      </c>
      <c r="G745" s="217"/>
      <c r="H745" s="220" t="s">
        <v>22</v>
      </c>
      <c r="I745" s="221"/>
      <c r="J745" s="217"/>
      <c r="K745" s="217"/>
      <c r="L745" s="222"/>
      <c r="M745" s="223"/>
      <c r="N745" s="224"/>
      <c r="O745" s="224"/>
      <c r="P745" s="224"/>
      <c r="Q745" s="224"/>
      <c r="R745" s="224"/>
      <c r="S745" s="224"/>
      <c r="T745" s="225"/>
      <c r="AT745" s="226" t="s">
        <v>165</v>
      </c>
      <c r="AU745" s="226" t="s">
        <v>81</v>
      </c>
      <c r="AV745" s="12" t="s">
        <v>24</v>
      </c>
      <c r="AW745" s="12" t="s">
        <v>37</v>
      </c>
      <c r="AX745" s="12" t="s">
        <v>74</v>
      </c>
      <c r="AY745" s="226" t="s">
        <v>154</v>
      </c>
    </row>
    <row r="746" spans="2:65" s="12" customFormat="1" ht="12">
      <c r="B746" s="216"/>
      <c r="C746" s="217"/>
      <c r="D746" s="213" t="s">
        <v>165</v>
      </c>
      <c r="E746" s="218" t="s">
        <v>22</v>
      </c>
      <c r="F746" s="219" t="s">
        <v>861</v>
      </c>
      <c r="G746" s="217"/>
      <c r="H746" s="220" t="s">
        <v>22</v>
      </c>
      <c r="I746" s="221"/>
      <c r="J746" s="217"/>
      <c r="K746" s="217"/>
      <c r="L746" s="222"/>
      <c r="M746" s="223"/>
      <c r="N746" s="224"/>
      <c r="O746" s="224"/>
      <c r="P746" s="224"/>
      <c r="Q746" s="224"/>
      <c r="R746" s="224"/>
      <c r="S746" s="224"/>
      <c r="T746" s="225"/>
      <c r="AT746" s="226" t="s">
        <v>165</v>
      </c>
      <c r="AU746" s="226" t="s">
        <v>81</v>
      </c>
      <c r="AV746" s="12" t="s">
        <v>24</v>
      </c>
      <c r="AW746" s="12" t="s">
        <v>37</v>
      </c>
      <c r="AX746" s="12" t="s">
        <v>74</v>
      </c>
      <c r="AY746" s="226" t="s">
        <v>154</v>
      </c>
    </row>
    <row r="747" spans="2:65" s="12" customFormat="1" ht="12">
      <c r="B747" s="216"/>
      <c r="C747" s="217"/>
      <c r="D747" s="213" t="s">
        <v>165</v>
      </c>
      <c r="E747" s="218" t="s">
        <v>22</v>
      </c>
      <c r="F747" s="219" t="s">
        <v>862</v>
      </c>
      <c r="G747" s="217"/>
      <c r="H747" s="220" t="s">
        <v>22</v>
      </c>
      <c r="I747" s="221"/>
      <c r="J747" s="217"/>
      <c r="K747" s="217"/>
      <c r="L747" s="222"/>
      <c r="M747" s="223"/>
      <c r="N747" s="224"/>
      <c r="O747" s="224"/>
      <c r="P747" s="224"/>
      <c r="Q747" s="224"/>
      <c r="R747" s="224"/>
      <c r="S747" s="224"/>
      <c r="T747" s="225"/>
      <c r="AT747" s="226" t="s">
        <v>165</v>
      </c>
      <c r="AU747" s="226" t="s">
        <v>81</v>
      </c>
      <c r="AV747" s="12" t="s">
        <v>24</v>
      </c>
      <c r="AW747" s="12" t="s">
        <v>37</v>
      </c>
      <c r="AX747" s="12" t="s">
        <v>74</v>
      </c>
      <c r="AY747" s="226" t="s">
        <v>154</v>
      </c>
    </row>
    <row r="748" spans="2:65" s="12" customFormat="1" ht="12">
      <c r="B748" s="216"/>
      <c r="C748" s="217"/>
      <c r="D748" s="213" t="s">
        <v>165</v>
      </c>
      <c r="E748" s="218" t="s">
        <v>22</v>
      </c>
      <c r="F748" s="219" t="s">
        <v>816</v>
      </c>
      <c r="G748" s="217"/>
      <c r="H748" s="220" t="s">
        <v>22</v>
      </c>
      <c r="I748" s="221"/>
      <c r="J748" s="217"/>
      <c r="K748" s="217"/>
      <c r="L748" s="222"/>
      <c r="M748" s="223"/>
      <c r="N748" s="224"/>
      <c r="O748" s="224"/>
      <c r="P748" s="224"/>
      <c r="Q748" s="224"/>
      <c r="R748" s="224"/>
      <c r="S748" s="224"/>
      <c r="T748" s="225"/>
      <c r="AT748" s="226" t="s">
        <v>165</v>
      </c>
      <c r="AU748" s="226" t="s">
        <v>81</v>
      </c>
      <c r="AV748" s="12" t="s">
        <v>24</v>
      </c>
      <c r="AW748" s="12" t="s">
        <v>37</v>
      </c>
      <c r="AX748" s="12" t="s">
        <v>74</v>
      </c>
      <c r="AY748" s="226" t="s">
        <v>154</v>
      </c>
    </row>
    <row r="749" spans="2:65" s="12" customFormat="1" ht="12">
      <c r="B749" s="216"/>
      <c r="C749" s="217"/>
      <c r="D749" s="213" t="s">
        <v>165</v>
      </c>
      <c r="E749" s="218" t="s">
        <v>22</v>
      </c>
      <c r="F749" s="219" t="s">
        <v>847</v>
      </c>
      <c r="G749" s="217"/>
      <c r="H749" s="220" t="s">
        <v>22</v>
      </c>
      <c r="I749" s="221"/>
      <c r="J749" s="217"/>
      <c r="K749" s="217"/>
      <c r="L749" s="222"/>
      <c r="M749" s="223"/>
      <c r="N749" s="224"/>
      <c r="O749" s="224"/>
      <c r="P749" s="224"/>
      <c r="Q749" s="224"/>
      <c r="R749" s="224"/>
      <c r="S749" s="224"/>
      <c r="T749" s="225"/>
      <c r="AT749" s="226" t="s">
        <v>165</v>
      </c>
      <c r="AU749" s="226" t="s">
        <v>81</v>
      </c>
      <c r="AV749" s="12" t="s">
        <v>24</v>
      </c>
      <c r="AW749" s="12" t="s">
        <v>37</v>
      </c>
      <c r="AX749" s="12" t="s">
        <v>74</v>
      </c>
      <c r="AY749" s="226" t="s">
        <v>154</v>
      </c>
    </row>
    <row r="750" spans="2:65" s="12" customFormat="1" ht="12">
      <c r="B750" s="216"/>
      <c r="C750" s="217"/>
      <c r="D750" s="213" t="s">
        <v>165</v>
      </c>
      <c r="E750" s="218" t="s">
        <v>22</v>
      </c>
      <c r="F750" s="219" t="s">
        <v>444</v>
      </c>
      <c r="G750" s="217"/>
      <c r="H750" s="220" t="s">
        <v>22</v>
      </c>
      <c r="I750" s="221"/>
      <c r="J750" s="217"/>
      <c r="K750" s="217"/>
      <c r="L750" s="222"/>
      <c r="M750" s="223"/>
      <c r="N750" s="224"/>
      <c r="O750" s="224"/>
      <c r="P750" s="224"/>
      <c r="Q750" s="224"/>
      <c r="R750" s="224"/>
      <c r="S750" s="224"/>
      <c r="T750" s="225"/>
      <c r="AT750" s="226" t="s">
        <v>165</v>
      </c>
      <c r="AU750" s="226" t="s">
        <v>81</v>
      </c>
      <c r="AV750" s="12" t="s">
        <v>24</v>
      </c>
      <c r="AW750" s="12" t="s">
        <v>37</v>
      </c>
      <c r="AX750" s="12" t="s">
        <v>74</v>
      </c>
      <c r="AY750" s="226" t="s">
        <v>154</v>
      </c>
    </row>
    <row r="751" spans="2:65" s="13" customFormat="1" ht="12">
      <c r="B751" s="227"/>
      <c r="C751" s="228"/>
      <c r="D751" s="229" t="s">
        <v>165</v>
      </c>
      <c r="E751" s="230" t="s">
        <v>22</v>
      </c>
      <c r="F751" s="231" t="s">
        <v>24</v>
      </c>
      <c r="G751" s="228"/>
      <c r="H751" s="232">
        <v>1</v>
      </c>
      <c r="I751" s="233"/>
      <c r="J751" s="228"/>
      <c r="K751" s="228"/>
      <c r="L751" s="234"/>
      <c r="M751" s="235"/>
      <c r="N751" s="236"/>
      <c r="O751" s="236"/>
      <c r="P751" s="236"/>
      <c r="Q751" s="236"/>
      <c r="R751" s="236"/>
      <c r="S751" s="236"/>
      <c r="T751" s="237"/>
      <c r="AT751" s="238" t="s">
        <v>165</v>
      </c>
      <c r="AU751" s="238" t="s">
        <v>81</v>
      </c>
      <c r="AV751" s="13" t="s">
        <v>81</v>
      </c>
      <c r="AW751" s="13" t="s">
        <v>37</v>
      </c>
      <c r="AX751" s="13" t="s">
        <v>24</v>
      </c>
      <c r="AY751" s="238" t="s">
        <v>154</v>
      </c>
    </row>
    <row r="752" spans="2:65" s="1" customFormat="1" ht="22.5" customHeight="1">
      <c r="B752" s="42"/>
      <c r="C752" s="267" t="s">
        <v>597</v>
      </c>
      <c r="D752" s="267" t="s">
        <v>367</v>
      </c>
      <c r="E752" s="268" t="s">
        <v>871</v>
      </c>
      <c r="F752" s="269" t="s">
        <v>872</v>
      </c>
      <c r="G752" s="270" t="s">
        <v>268</v>
      </c>
      <c r="H752" s="271">
        <v>1</v>
      </c>
      <c r="I752" s="272"/>
      <c r="J752" s="273">
        <f>ROUND(I752*H752,2)</f>
        <v>0</v>
      </c>
      <c r="K752" s="269" t="s">
        <v>22</v>
      </c>
      <c r="L752" s="274"/>
      <c r="M752" s="275" t="s">
        <v>22</v>
      </c>
      <c r="N752" s="276" t="s">
        <v>45</v>
      </c>
      <c r="O752" s="43"/>
      <c r="P752" s="210">
        <f>O752*H752</f>
        <v>0</v>
      </c>
      <c r="Q752" s="210">
        <v>0</v>
      </c>
      <c r="R752" s="210">
        <f>Q752*H752</f>
        <v>0</v>
      </c>
      <c r="S752" s="210">
        <v>0</v>
      </c>
      <c r="T752" s="211">
        <f>S752*H752</f>
        <v>0</v>
      </c>
      <c r="AR752" s="25" t="s">
        <v>430</v>
      </c>
      <c r="AT752" s="25" t="s">
        <v>367</v>
      </c>
      <c r="AU752" s="25" t="s">
        <v>81</v>
      </c>
      <c r="AY752" s="25" t="s">
        <v>154</v>
      </c>
      <c r="BE752" s="212">
        <f>IF(N752="základní",J752,0)</f>
        <v>0</v>
      </c>
      <c r="BF752" s="212">
        <f>IF(N752="snížená",J752,0)</f>
        <v>0</v>
      </c>
      <c r="BG752" s="212">
        <f>IF(N752="zákl. přenesená",J752,0)</f>
        <v>0</v>
      </c>
      <c r="BH752" s="212">
        <f>IF(N752="sníž. přenesená",J752,0)</f>
        <v>0</v>
      </c>
      <c r="BI752" s="212">
        <f>IF(N752="nulová",J752,0)</f>
        <v>0</v>
      </c>
      <c r="BJ752" s="25" t="s">
        <v>24</v>
      </c>
      <c r="BK752" s="212">
        <f>ROUND(I752*H752,2)</f>
        <v>0</v>
      </c>
      <c r="BL752" s="25" t="s">
        <v>281</v>
      </c>
      <c r="BM752" s="25" t="s">
        <v>873</v>
      </c>
    </row>
    <row r="753" spans="2:65" s="12" customFormat="1" ht="12">
      <c r="B753" s="216"/>
      <c r="C753" s="217"/>
      <c r="D753" s="213" t="s">
        <v>165</v>
      </c>
      <c r="E753" s="218" t="s">
        <v>22</v>
      </c>
      <c r="F753" s="219" t="s">
        <v>874</v>
      </c>
      <c r="G753" s="217"/>
      <c r="H753" s="220" t="s">
        <v>22</v>
      </c>
      <c r="I753" s="221"/>
      <c r="J753" s="217"/>
      <c r="K753" s="217"/>
      <c r="L753" s="222"/>
      <c r="M753" s="223"/>
      <c r="N753" s="224"/>
      <c r="O753" s="224"/>
      <c r="P753" s="224"/>
      <c r="Q753" s="224"/>
      <c r="R753" s="224"/>
      <c r="S753" s="224"/>
      <c r="T753" s="225"/>
      <c r="AT753" s="226" t="s">
        <v>165</v>
      </c>
      <c r="AU753" s="226" t="s">
        <v>81</v>
      </c>
      <c r="AV753" s="12" t="s">
        <v>24</v>
      </c>
      <c r="AW753" s="12" t="s">
        <v>37</v>
      </c>
      <c r="AX753" s="12" t="s">
        <v>74</v>
      </c>
      <c r="AY753" s="226" t="s">
        <v>154</v>
      </c>
    </row>
    <row r="754" spans="2:65" s="12" customFormat="1" ht="12">
      <c r="B754" s="216"/>
      <c r="C754" s="217"/>
      <c r="D754" s="213" t="s">
        <v>165</v>
      </c>
      <c r="E754" s="218" t="s">
        <v>22</v>
      </c>
      <c r="F754" s="219" t="s">
        <v>861</v>
      </c>
      <c r="G754" s="217"/>
      <c r="H754" s="220" t="s">
        <v>22</v>
      </c>
      <c r="I754" s="221"/>
      <c r="J754" s="217"/>
      <c r="K754" s="217"/>
      <c r="L754" s="222"/>
      <c r="M754" s="223"/>
      <c r="N754" s="224"/>
      <c r="O754" s="224"/>
      <c r="P754" s="224"/>
      <c r="Q754" s="224"/>
      <c r="R754" s="224"/>
      <c r="S754" s="224"/>
      <c r="T754" s="225"/>
      <c r="AT754" s="226" t="s">
        <v>165</v>
      </c>
      <c r="AU754" s="226" t="s">
        <v>81</v>
      </c>
      <c r="AV754" s="12" t="s">
        <v>24</v>
      </c>
      <c r="AW754" s="12" t="s">
        <v>37</v>
      </c>
      <c r="AX754" s="12" t="s">
        <v>74</v>
      </c>
      <c r="AY754" s="226" t="s">
        <v>154</v>
      </c>
    </row>
    <row r="755" spans="2:65" s="12" customFormat="1" ht="12">
      <c r="B755" s="216"/>
      <c r="C755" s="217"/>
      <c r="D755" s="213" t="s">
        <v>165</v>
      </c>
      <c r="E755" s="218" t="s">
        <v>22</v>
      </c>
      <c r="F755" s="219" t="s">
        <v>862</v>
      </c>
      <c r="G755" s="217"/>
      <c r="H755" s="220" t="s">
        <v>22</v>
      </c>
      <c r="I755" s="221"/>
      <c r="J755" s="217"/>
      <c r="K755" s="217"/>
      <c r="L755" s="222"/>
      <c r="M755" s="223"/>
      <c r="N755" s="224"/>
      <c r="O755" s="224"/>
      <c r="P755" s="224"/>
      <c r="Q755" s="224"/>
      <c r="R755" s="224"/>
      <c r="S755" s="224"/>
      <c r="T755" s="225"/>
      <c r="AT755" s="226" t="s">
        <v>165</v>
      </c>
      <c r="AU755" s="226" t="s">
        <v>81</v>
      </c>
      <c r="AV755" s="12" t="s">
        <v>24</v>
      </c>
      <c r="AW755" s="12" t="s">
        <v>37</v>
      </c>
      <c r="AX755" s="12" t="s">
        <v>74</v>
      </c>
      <c r="AY755" s="226" t="s">
        <v>154</v>
      </c>
    </row>
    <row r="756" spans="2:65" s="12" customFormat="1" ht="12">
      <c r="B756" s="216"/>
      <c r="C756" s="217"/>
      <c r="D756" s="213" t="s">
        <v>165</v>
      </c>
      <c r="E756" s="218" t="s">
        <v>22</v>
      </c>
      <c r="F756" s="219" t="s">
        <v>816</v>
      </c>
      <c r="G756" s="217"/>
      <c r="H756" s="220" t="s">
        <v>22</v>
      </c>
      <c r="I756" s="221"/>
      <c r="J756" s="217"/>
      <c r="K756" s="217"/>
      <c r="L756" s="222"/>
      <c r="M756" s="223"/>
      <c r="N756" s="224"/>
      <c r="O756" s="224"/>
      <c r="P756" s="224"/>
      <c r="Q756" s="224"/>
      <c r="R756" s="224"/>
      <c r="S756" s="224"/>
      <c r="T756" s="225"/>
      <c r="AT756" s="226" t="s">
        <v>165</v>
      </c>
      <c r="AU756" s="226" t="s">
        <v>81</v>
      </c>
      <c r="AV756" s="12" t="s">
        <v>24</v>
      </c>
      <c r="AW756" s="12" t="s">
        <v>37</v>
      </c>
      <c r="AX756" s="12" t="s">
        <v>74</v>
      </c>
      <c r="AY756" s="226" t="s">
        <v>154</v>
      </c>
    </row>
    <row r="757" spans="2:65" s="12" customFormat="1" ht="12">
      <c r="B757" s="216"/>
      <c r="C757" s="217"/>
      <c r="D757" s="213" t="s">
        <v>165</v>
      </c>
      <c r="E757" s="218" t="s">
        <v>22</v>
      </c>
      <c r="F757" s="219" t="s">
        <v>847</v>
      </c>
      <c r="G757" s="217"/>
      <c r="H757" s="220" t="s">
        <v>22</v>
      </c>
      <c r="I757" s="221"/>
      <c r="J757" s="217"/>
      <c r="K757" s="217"/>
      <c r="L757" s="222"/>
      <c r="M757" s="223"/>
      <c r="N757" s="224"/>
      <c r="O757" s="224"/>
      <c r="P757" s="224"/>
      <c r="Q757" s="224"/>
      <c r="R757" s="224"/>
      <c r="S757" s="224"/>
      <c r="T757" s="225"/>
      <c r="AT757" s="226" t="s">
        <v>165</v>
      </c>
      <c r="AU757" s="226" t="s">
        <v>81</v>
      </c>
      <c r="AV757" s="12" t="s">
        <v>24</v>
      </c>
      <c r="AW757" s="12" t="s">
        <v>37</v>
      </c>
      <c r="AX757" s="12" t="s">
        <v>74</v>
      </c>
      <c r="AY757" s="226" t="s">
        <v>154</v>
      </c>
    </row>
    <row r="758" spans="2:65" s="12" customFormat="1" ht="12">
      <c r="B758" s="216"/>
      <c r="C758" s="217"/>
      <c r="D758" s="213" t="s">
        <v>165</v>
      </c>
      <c r="E758" s="218" t="s">
        <v>22</v>
      </c>
      <c r="F758" s="219" t="s">
        <v>444</v>
      </c>
      <c r="G758" s="217"/>
      <c r="H758" s="220" t="s">
        <v>22</v>
      </c>
      <c r="I758" s="221"/>
      <c r="J758" s="217"/>
      <c r="K758" s="217"/>
      <c r="L758" s="222"/>
      <c r="M758" s="223"/>
      <c r="N758" s="224"/>
      <c r="O758" s="224"/>
      <c r="P758" s="224"/>
      <c r="Q758" s="224"/>
      <c r="R758" s="224"/>
      <c r="S758" s="224"/>
      <c r="T758" s="225"/>
      <c r="AT758" s="226" t="s">
        <v>165</v>
      </c>
      <c r="AU758" s="226" t="s">
        <v>81</v>
      </c>
      <c r="AV758" s="12" t="s">
        <v>24</v>
      </c>
      <c r="AW758" s="12" t="s">
        <v>37</v>
      </c>
      <c r="AX758" s="12" t="s">
        <v>74</v>
      </c>
      <c r="AY758" s="226" t="s">
        <v>154</v>
      </c>
    </row>
    <row r="759" spans="2:65" s="13" customFormat="1" ht="12">
      <c r="B759" s="227"/>
      <c r="C759" s="228"/>
      <c r="D759" s="229" t="s">
        <v>165</v>
      </c>
      <c r="E759" s="230" t="s">
        <v>22</v>
      </c>
      <c r="F759" s="231" t="s">
        <v>24</v>
      </c>
      <c r="G759" s="228"/>
      <c r="H759" s="232">
        <v>1</v>
      </c>
      <c r="I759" s="233"/>
      <c r="J759" s="228"/>
      <c r="K759" s="228"/>
      <c r="L759" s="234"/>
      <c r="M759" s="235"/>
      <c r="N759" s="236"/>
      <c r="O759" s="236"/>
      <c r="P759" s="236"/>
      <c r="Q759" s="236"/>
      <c r="R759" s="236"/>
      <c r="S759" s="236"/>
      <c r="T759" s="237"/>
      <c r="AT759" s="238" t="s">
        <v>165</v>
      </c>
      <c r="AU759" s="238" t="s">
        <v>81</v>
      </c>
      <c r="AV759" s="13" t="s">
        <v>81</v>
      </c>
      <c r="AW759" s="13" t="s">
        <v>37</v>
      </c>
      <c r="AX759" s="13" t="s">
        <v>24</v>
      </c>
      <c r="AY759" s="238" t="s">
        <v>154</v>
      </c>
    </row>
    <row r="760" spans="2:65" s="1" customFormat="1" ht="22.5" customHeight="1">
      <c r="B760" s="42"/>
      <c r="C760" s="267" t="s">
        <v>875</v>
      </c>
      <c r="D760" s="267" t="s">
        <v>367</v>
      </c>
      <c r="E760" s="268" t="s">
        <v>876</v>
      </c>
      <c r="F760" s="269" t="s">
        <v>877</v>
      </c>
      <c r="G760" s="270" t="s">
        <v>268</v>
      </c>
      <c r="H760" s="271">
        <v>1</v>
      </c>
      <c r="I760" s="272"/>
      <c r="J760" s="273">
        <f>ROUND(I760*H760,2)</f>
        <v>0</v>
      </c>
      <c r="K760" s="269" t="s">
        <v>22</v>
      </c>
      <c r="L760" s="274"/>
      <c r="M760" s="275" t="s">
        <v>22</v>
      </c>
      <c r="N760" s="276" t="s">
        <v>45</v>
      </c>
      <c r="O760" s="43"/>
      <c r="P760" s="210">
        <f>O760*H760</f>
        <v>0</v>
      </c>
      <c r="Q760" s="210">
        <v>0</v>
      </c>
      <c r="R760" s="210">
        <f>Q760*H760</f>
        <v>0</v>
      </c>
      <c r="S760" s="210">
        <v>0</v>
      </c>
      <c r="T760" s="211">
        <f>S760*H760</f>
        <v>0</v>
      </c>
      <c r="AR760" s="25" t="s">
        <v>430</v>
      </c>
      <c r="AT760" s="25" t="s">
        <v>367</v>
      </c>
      <c r="AU760" s="25" t="s">
        <v>81</v>
      </c>
      <c r="AY760" s="25" t="s">
        <v>154</v>
      </c>
      <c r="BE760" s="212">
        <f>IF(N760="základní",J760,0)</f>
        <v>0</v>
      </c>
      <c r="BF760" s="212">
        <f>IF(N760="snížená",J760,0)</f>
        <v>0</v>
      </c>
      <c r="BG760" s="212">
        <f>IF(N760="zákl. přenesená",J760,0)</f>
        <v>0</v>
      </c>
      <c r="BH760" s="212">
        <f>IF(N760="sníž. přenesená",J760,0)</f>
        <v>0</v>
      </c>
      <c r="BI760" s="212">
        <f>IF(N760="nulová",J760,0)</f>
        <v>0</v>
      </c>
      <c r="BJ760" s="25" t="s">
        <v>24</v>
      </c>
      <c r="BK760" s="212">
        <f>ROUND(I760*H760,2)</f>
        <v>0</v>
      </c>
      <c r="BL760" s="25" t="s">
        <v>281</v>
      </c>
      <c r="BM760" s="25" t="s">
        <v>878</v>
      </c>
    </row>
    <row r="761" spans="2:65" s="12" customFormat="1" ht="12">
      <c r="B761" s="216"/>
      <c r="C761" s="217"/>
      <c r="D761" s="213" t="s">
        <v>165</v>
      </c>
      <c r="E761" s="218" t="s">
        <v>22</v>
      </c>
      <c r="F761" s="219" t="s">
        <v>879</v>
      </c>
      <c r="G761" s="217"/>
      <c r="H761" s="220" t="s">
        <v>22</v>
      </c>
      <c r="I761" s="221"/>
      <c r="J761" s="217"/>
      <c r="K761" s="217"/>
      <c r="L761" s="222"/>
      <c r="M761" s="223"/>
      <c r="N761" s="224"/>
      <c r="O761" s="224"/>
      <c r="P761" s="224"/>
      <c r="Q761" s="224"/>
      <c r="R761" s="224"/>
      <c r="S761" s="224"/>
      <c r="T761" s="225"/>
      <c r="AT761" s="226" t="s">
        <v>165</v>
      </c>
      <c r="AU761" s="226" t="s">
        <v>81</v>
      </c>
      <c r="AV761" s="12" t="s">
        <v>24</v>
      </c>
      <c r="AW761" s="12" t="s">
        <v>37</v>
      </c>
      <c r="AX761" s="12" t="s">
        <v>74</v>
      </c>
      <c r="AY761" s="226" t="s">
        <v>154</v>
      </c>
    </row>
    <row r="762" spans="2:65" s="12" customFormat="1" ht="12">
      <c r="B762" s="216"/>
      <c r="C762" s="217"/>
      <c r="D762" s="213" t="s">
        <v>165</v>
      </c>
      <c r="E762" s="218" t="s">
        <v>22</v>
      </c>
      <c r="F762" s="219" t="s">
        <v>860</v>
      </c>
      <c r="G762" s="217"/>
      <c r="H762" s="220" t="s">
        <v>22</v>
      </c>
      <c r="I762" s="221"/>
      <c r="J762" s="217"/>
      <c r="K762" s="217"/>
      <c r="L762" s="222"/>
      <c r="M762" s="223"/>
      <c r="N762" s="224"/>
      <c r="O762" s="224"/>
      <c r="P762" s="224"/>
      <c r="Q762" s="224"/>
      <c r="R762" s="224"/>
      <c r="S762" s="224"/>
      <c r="T762" s="225"/>
      <c r="AT762" s="226" t="s">
        <v>165</v>
      </c>
      <c r="AU762" s="226" t="s">
        <v>81</v>
      </c>
      <c r="AV762" s="12" t="s">
        <v>24</v>
      </c>
      <c r="AW762" s="12" t="s">
        <v>37</v>
      </c>
      <c r="AX762" s="12" t="s">
        <v>74</v>
      </c>
      <c r="AY762" s="226" t="s">
        <v>154</v>
      </c>
    </row>
    <row r="763" spans="2:65" s="12" customFormat="1" ht="12">
      <c r="B763" s="216"/>
      <c r="C763" s="217"/>
      <c r="D763" s="213" t="s">
        <v>165</v>
      </c>
      <c r="E763" s="218" t="s">
        <v>22</v>
      </c>
      <c r="F763" s="219" t="s">
        <v>861</v>
      </c>
      <c r="G763" s="217"/>
      <c r="H763" s="220" t="s">
        <v>22</v>
      </c>
      <c r="I763" s="221"/>
      <c r="J763" s="217"/>
      <c r="K763" s="217"/>
      <c r="L763" s="222"/>
      <c r="M763" s="223"/>
      <c r="N763" s="224"/>
      <c r="O763" s="224"/>
      <c r="P763" s="224"/>
      <c r="Q763" s="224"/>
      <c r="R763" s="224"/>
      <c r="S763" s="224"/>
      <c r="T763" s="225"/>
      <c r="AT763" s="226" t="s">
        <v>165</v>
      </c>
      <c r="AU763" s="226" t="s">
        <v>81</v>
      </c>
      <c r="AV763" s="12" t="s">
        <v>24</v>
      </c>
      <c r="AW763" s="12" t="s">
        <v>37</v>
      </c>
      <c r="AX763" s="12" t="s">
        <v>74</v>
      </c>
      <c r="AY763" s="226" t="s">
        <v>154</v>
      </c>
    </row>
    <row r="764" spans="2:65" s="12" customFormat="1" ht="12">
      <c r="B764" s="216"/>
      <c r="C764" s="217"/>
      <c r="D764" s="213" t="s">
        <v>165</v>
      </c>
      <c r="E764" s="218" t="s">
        <v>22</v>
      </c>
      <c r="F764" s="219" t="s">
        <v>880</v>
      </c>
      <c r="G764" s="217"/>
      <c r="H764" s="220" t="s">
        <v>22</v>
      </c>
      <c r="I764" s="221"/>
      <c r="J764" s="217"/>
      <c r="K764" s="217"/>
      <c r="L764" s="222"/>
      <c r="M764" s="223"/>
      <c r="N764" s="224"/>
      <c r="O764" s="224"/>
      <c r="P764" s="224"/>
      <c r="Q764" s="224"/>
      <c r="R764" s="224"/>
      <c r="S764" s="224"/>
      <c r="T764" s="225"/>
      <c r="AT764" s="226" t="s">
        <v>165</v>
      </c>
      <c r="AU764" s="226" t="s">
        <v>81</v>
      </c>
      <c r="AV764" s="12" t="s">
        <v>24</v>
      </c>
      <c r="AW764" s="12" t="s">
        <v>37</v>
      </c>
      <c r="AX764" s="12" t="s">
        <v>74</v>
      </c>
      <c r="AY764" s="226" t="s">
        <v>154</v>
      </c>
    </row>
    <row r="765" spans="2:65" s="12" customFormat="1" ht="12">
      <c r="B765" s="216"/>
      <c r="C765" s="217"/>
      <c r="D765" s="213" t="s">
        <v>165</v>
      </c>
      <c r="E765" s="218" t="s">
        <v>22</v>
      </c>
      <c r="F765" s="219" t="s">
        <v>863</v>
      </c>
      <c r="G765" s="217"/>
      <c r="H765" s="220" t="s">
        <v>22</v>
      </c>
      <c r="I765" s="221"/>
      <c r="J765" s="217"/>
      <c r="K765" s="217"/>
      <c r="L765" s="222"/>
      <c r="M765" s="223"/>
      <c r="N765" s="224"/>
      <c r="O765" s="224"/>
      <c r="P765" s="224"/>
      <c r="Q765" s="224"/>
      <c r="R765" s="224"/>
      <c r="S765" s="224"/>
      <c r="T765" s="225"/>
      <c r="AT765" s="226" t="s">
        <v>165</v>
      </c>
      <c r="AU765" s="226" t="s">
        <v>81</v>
      </c>
      <c r="AV765" s="12" t="s">
        <v>24</v>
      </c>
      <c r="AW765" s="12" t="s">
        <v>37</v>
      </c>
      <c r="AX765" s="12" t="s">
        <v>74</v>
      </c>
      <c r="AY765" s="226" t="s">
        <v>154</v>
      </c>
    </row>
    <row r="766" spans="2:65" s="12" customFormat="1" ht="12">
      <c r="B766" s="216"/>
      <c r="C766" s="217"/>
      <c r="D766" s="213" t="s">
        <v>165</v>
      </c>
      <c r="E766" s="218" t="s">
        <v>22</v>
      </c>
      <c r="F766" s="219" t="s">
        <v>816</v>
      </c>
      <c r="G766" s="217"/>
      <c r="H766" s="220" t="s">
        <v>22</v>
      </c>
      <c r="I766" s="221"/>
      <c r="J766" s="217"/>
      <c r="K766" s="217"/>
      <c r="L766" s="222"/>
      <c r="M766" s="223"/>
      <c r="N766" s="224"/>
      <c r="O766" s="224"/>
      <c r="P766" s="224"/>
      <c r="Q766" s="224"/>
      <c r="R766" s="224"/>
      <c r="S766" s="224"/>
      <c r="T766" s="225"/>
      <c r="AT766" s="226" t="s">
        <v>165</v>
      </c>
      <c r="AU766" s="226" t="s">
        <v>81</v>
      </c>
      <c r="AV766" s="12" t="s">
        <v>24</v>
      </c>
      <c r="AW766" s="12" t="s">
        <v>37</v>
      </c>
      <c r="AX766" s="12" t="s">
        <v>74</v>
      </c>
      <c r="AY766" s="226" t="s">
        <v>154</v>
      </c>
    </row>
    <row r="767" spans="2:65" s="12" customFormat="1" ht="12">
      <c r="B767" s="216"/>
      <c r="C767" s="217"/>
      <c r="D767" s="213" t="s">
        <v>165</v>
      </c>
      <c r="E767" s="218" t="s">
        <v>22</v>
      </c>
      <c r="F767" s="219" t="s">
        <v>865</v>
      </c>
      <c r="G767" s="217"/>
      <c r="H767" s="220" t="s">
        <v>22</v>
      </c>
      <c r="I767" s="221"/>
      <c r="J767" s="217"/>
      <c r="K767" s="217"/>
      <c r="L767" s="222"/>
      <c r="M767" s="223"/>
      <c r="N767" s="224"/>
      <c r="O767" s="224"/>
      <c r="P767" s="224"/>
      <c r="Q767" s="224"/>
      <c r="R767" s="224"/>
      <c r="S767" s="224"/>
      <c r="T767" s="225"/>
      <c r="AT767" s="226" t="s">
        <v>165</v>
      </c>
      <c r="AU767" s="226" t="s">
        <v>81</v>
      </c>
      <c r="AV767" s="12" t="s">
        <v>24</v>
      </c>
      <c r="AW767" s="12" t="s">
        <v>37</v>
      </c>
      <c r="AX767" s="12" t="s">
        <v>74</v>
      </c>
      <c r="AY767" s="226" t="s">
        <v>154</v>
      </c>
    </row>
    <row r="768" spans="2:65" s="12" customFormat="1" ht="12">
      <c r="B768" s="216"/>
      <c r="C768" s="217"/>
      <c r="D768" s="213" t="s">
        <v>165</v>
      </c>
      <c r="E768" s="218" t="s">
        <v>22</v>
      </c>
      <c r="F768" s="219" t="s">
        <v>881</v>
      </c>
      <c r="G768" s="217"/>
      <c r="H768" s="220" t="s">
        <v>22</v>
      </c>
      <c r="I768" s="221"/>
      <c r="J768" s="217"/>
      <c r="K768" s="217"/>
      <c r="L768" s="222"/>
      <c r="M768" s="223"/>
      <c r="N768" s="224"/>
      <c r="O768" s="224"/>
      <c r="P768" s="224"/>
      <c r="Q768" s="224"/>
      <c r="R768" s="224"/>
      <c r="S768" s="224"/>
      <c r="T768" s="225"/>
      <c r="AT768" s="226" t="s">
        <v>165</v>
      </c>
      <c r="AU768" s="226" t="s">
        <v>81</v>
      </c>
      <c r="AV768" s="12" t="s">
        <v>24</v>
      </c>
      <c r="AW768" s="12" t="s">
        <v>37</v>
      </c>
      <c r="AX768" s="12" t="s">
        <v>74</v>
      </c>
      <c r="AY768" s="226" t="s">
        <v>154</v>
      </c>
    </row>
    <row r="769" spans="2:65" s="12" customFormat="1" ht="12">
      <c r="B769" s="216"/>
      <c r="C769" s="217"/>
      <c r="D769" s="213" t="s">
        <v>165</v>
      </c>
      <c r="E769" s="218" t="s">
        <v>22</v>
      </c>
      <c r="F769" s="219" t="s">
        <v>444</v>
      </c>
      <c r="G769" s="217"/>
      <c r="H769" s="220" t="s">
        <v>22</v>
      </c>
      <c r="I769" s="221"/>
      <c r="J769" s="217"/>
      <c r="K769" s="217"/>
      <c r="L769" s="222"/>
      <c r="M769" s="223"/>
      <c r="N769" s="224"/>
      <c r="O769" s="224"/>
      <c r="P769" s="224"/>
      <c r="Q769" s="224"/>
      <c r="R769" s="224"/>
      <c r="S769" s="224"/>
      <c r="T769" s="225"/>
      <c r="AT769" s="226" t="s">
        <v>165</v>
      </c>
      <c r="AU769" s="226" t="s">
        <v>81</v>
      </c>
      <c r="AV769" s="12" t="s">
        <v>24</v>
      </c>
      <c r="AW769" s="12" t="s">
        <v>37</v>
      </c>
      <c r="AX769" s="12" t="s">
        <v>74</v>
      </c>
      <c r="AY769" s="226" t="s">
        <v>154</v>
      </c>
    </row>
    <row r="770" spans="2:65" s="13" customFormat="1" ht="12">
      <c r="B770" s="227"/>
      <c r="C770" s="228"/>
      <c r="D770" s="229" t="s">
        <v>165</v>
      </c>
      <c r="E770" s="230" t="s">
        <v>22</v>
      </c>
      <c r="F770" s="231" t="s">
        <v>24</v>
      </c>
      <c r="G770" s="228"/>
      <c r="H770" s="232">
        <v>1</v>
      </c>
      <c r="I770" s="233"/>
      <c r="J770" s="228"/>
      <c r="K770" s="228"/>
      <c r="L770" s="234"/>
      <c r="M770" s="235"/>
      <c r="N770" s="236"/>
      <c r="O770" s="236"/>
      <c r="P770" s="236"/>
      <c r="Q770" s="236"/>
      <c r="R770" s="236"/>
      <c r="S770" s="236"/>
      <c r="T770" s="237"/>
      <c r="AT770" s="238" t="s">
        <v>165</v>
      </c>
      <c r="AU770" s="238" t="s">
        <v>81</v>
      </c>
      <c r="AV770" s="13" t="s">
        <v>81</v>
      </c>
      <c r="AW770" s="13" t="s">
        <v>37</v>
      </c>
      <c r="AX770" s="13" t="s">
        <v>24</v>
      </c>
      <c r="AY770" s="238" t="s">
        <v>154</v>
      </c>
    </row>
    <row r="771" spans="2:65" s="1" customFormat="1" ht="22.5" customHeight="1">
      <c r="B771" s="42"/>
      <c r="C771" s="267" t="s">
        <v>882</v>
      </c>
      <c r="D771" s="267" t="s">
        <v>367</v>
      </c>
      <c r="E771" s="268" t="s">
        <v>883</v>
      </c>
      <c r="F771" s="269" t="s">
        <v>884</v>
      </c>
      <c r="G771" s="270" t="s">
        <v>268</v>
      </c>
      <c r="H771" s="271">
        <v>1</v>
      </c>
      <c r="I771" s="272"/>
      <c r="J771" s="273">
        <f>ROUND(I771*H771,2)</f>
        <v>0</v>
      </c>
      <c r="K771" s="269" t="s">
        <v>22</v>
      </c>
      <c r="L771" s="274"/>
      <c r="M771" s="275" t="s">
        <v>22</v>
      </c>
      <c r="N771" s="276" t="s">
        <v>45</v>
      </c>
      <c r="O771" s="43"/>
      <c r="P771" s="210">
        <f>O771*H771</f>
        <v>0</v>
      </c>
      <c r="Q771" s="210">
        <v>0</v>
      </c>
      <c r="R771" s="210">
        <f>Q771*H771</f>
        <v>0</v>
      </c>
      <c r="S771" s="210">
        <v>0</v>
      </c>
      <c r="T771" s="211">
        <f>S771*H771</f>
        <v>0</v>
      </c>
      <c r="AR771" s="25" t="s">
        <v>430</v>
      </c>
      <c r="AT771" s="25" t="s">
        <v>367</v>
      </c>
      <c r="AU771" s="25" t="s">
        <v>81</v>
      </c>
      <c r="AY771" s="25" t="s">
        <v>154</v>
      </c>
      <c r="BE771" s="212">
        <f>IF(N771="základní",J771,0)</f>
        <v>0</v>
      </c>
      <c r="BF771" s="212">
        <f>IF(N771="snížená",J771,0)</f>
        <v>0</v>
      </c>
      <c r="BG771" s="212">
        <f>IF(N771="zákl. přenesená",J771,0)</f>
        <v>0</v>
      </c>
      <c r="BH771" s="212">
        <f>IF(N771="sníž. přenesená",J771,0)</f>
        <v>0</v>
      </c>
      <c r="BI771" s="212">
        <f>IF(N771="nulová",J771,0)</f>
        <v>0</v>
      </c>
      <c r="BJ771" s="25" t="s">
        <v>24</v>
      </c>
      <c r="BK771" s="212">
        <f>ROUND(I771*H771,2)</f>
        <v>0</v>
      </c>
      <c r="BL771" s="25" t="s">
        <v>281</v>
      </c>
      <c r="BM771" s="25" t="s">
        <v>885</v>
      </c>
    </row>
    <row r="772" spans="2:65" s="12" customFormat="1" ht="12">
      <c r="B772" s="216"/>
      <c r="C772" s="217"/>
      <c r="D772" s="213" t="s">
        <v>165</v>
      </c>
      <c r="E772" s="218" t="s">
        <v>22</v>
      </c>
      <c r="F772" s="219" t="s">
        <v>886</v>
      </c>
      <c r="G772" s="217"/>
      <c r="H772" s="220" t="s">
        <v>22</v>
      </c>
      <c r="I772" s="221"/>
      <c r="J772" s="217"/>
      <c r="K772" s="217"/>
      <c r="L772" s="222"/>
      <c r="M772" s="223"/>
      <c r="N772" s="224"/>
      <c r="O772" s="224"/>
      <c r="P772" s="224"/>
      <c r="Q772" s="224"/>
      <c r="R772" s="224"/>
      <c r="S772" s="224"/>
      <c r="T772" s="225"/>
      <c r="AT772" s="226" t="s">
        <v>165</v>
      </c>
      <c r="AU772" s="226" t="s">
        <v>81</v>
      </c>
      <c r="AV772" s="12" t="s">
        <v>24</v>
      </c>
      <c r="AW772" s="12" t="s">
        <v>37</v>
      </c>
      <c r="AX772" s="12" t="s">
        <v>74</v>
      </c>
      <c r="AY772" s="226" t="s">
        <v>154</v>
      </c>
    </row>
    <row r="773" spans="2:65" s="12" customFormat="1" ht="12">
      <c r="B773" s="216"/>
      <c r="C773" s="217"/>
      <c r="D773" s="213" t="s">
        <v>165</v>
      </c>
      <c r="E773" s="218" t="s">
        <v>22</v>
      </c>
      <c r="F773" s="219" t="s">
        <v>887</v>
      </c>
      <c r="G773" s="217"/>
      <c r="H773" s="220" t="s">
        <v>22</v>
      </c>
      <c r="I773" s="221"/>
      <c r="J773" s="217"/>
      <c r="K773" s="217"/>
      <c r="L773" s="222"/>
      <c r="M773" s="223"/>
      <c r="N773" s="224"/>
      <c r="O773" s="224"/>
      <c r="P773" s="224"/>
      <c r="Q773" s="224"/>
      <c r="R773" s="224"/>
      <c r="S773" s="224"/>
      <c r="T773" s="225"/>
      <c r="AT773" s="226" t="s">
        <v>165</v>
      </c>
      <c r="AU773" s="226" t="s">
        <v>81</v>
      </c>
      <c r="AV773" s="12" t="s">
        <v>24</v>
      </c>
      <c r="AW773" s="12" t="s">
        <v>37</v>
      </c>
      <c r="AX773" s="12" t="s">
        <v>74</v>
      </c>
      <c r="AY773" s="226" t="s">
        <v>154</v>
      </c>
    </row>
    <row r="774" spans="2:65" s="12" customFormat="1" ht="12">
      <c r="B774" s="216"/>
      <c r="C774" s="217"/>
      <c r="D774" s="213" t="s">
        <v>165</v>
      </c>
      <c r="E774" s="218" t="s">
        <v>22</v>
      </c>
      <c r="F774" s="219" t="s">
        <v>888</v>
      </c>
      <c r="G774" s="217"/>
      <c r="H774" s="220" t="s">
        <v>22</v>
      </c>
      <c r="I774" s="221"/>
      <c r="J774" s="217"/>
      <c r="K774" s="217"/>
      <c r="L774" s="222"/>
      <c r="M774" s="223"/>
      <c r="N774" s="224"/>
      <c r="O774" s="224"/>
      <c r="P774" s="224"/>
      <c r="Q774" s="224"/>
      <c r="R774" s="224"/>
      <c r="S774" s="224"/>
      <c r="T774" s="225"/>
      <c r="AT774" s="226" t="s">
        <v>165</v>
      </c>
      <c r="AU774" s="226" t="s">
        <v>81</v>
      </c>
      <c r="AV774" s="12" t="s">
        <v>24</v>
      </c>
      <c r="AW774" s="12" t="s">
        <v>37</v>
      </c>
      <c r="AX774" s="12" t="s">
        <v>74</v>
      </c>
      <c r="AY774" s="226" t="s">
        <v>154</v>
      </c>
    </row>
    <row r="775" spans="2:65" s="12" customFormat="1" ht="12">
      <c r="B775" s="216"/>
      <c r="C775" s="217"/>
      <c r="D775" s="213" t="s">
        <v>165</v>
      </c>
      <c r="E775" s="218" t="s">
        <v>22</v>
      </c>
      <c r="F775" s="219" t="s">
        <v>889</v>
      </c>
      <c r="G775" s="217"/>
      <c r="H775" s="220" t="s">
        <v>22</v>
      </c>
      <c r="I775" s="221"/>
      <c r="J775" s="217"/>
      <c r="K775" s="217"/>
      <c r="L775" s="222"/>
      <c r="M775" s="223"/>
      <c r="N775" s="224"/>
      <c r="O775" s="224"/>
      <c r="P775" s="224"/>
      <c r="Q775" s="224"/>
      <c r="R775" s="224"/>
      <c r="S775" s="224"/>
      <c r="T775" s="225"/>
      <c r="AT775" s="226" t="s">
        <v>165</v>
      </c>
      <c r="AU775" s="226" t="s">
        <v>81</v>
      </c>
      <c r="AV775" s="12" t="s">
        <v>24</v>
      </c>
      <c r="AW775" s="12" t="s">
        <v>37</v>
      </c>
      <c r="AX775" s="12" t="s">
        <v>74</v>
      </c>
      <c r="AY775" s="226" t="s">
        <v>154</v>
      </c>
    </row>
    <row r="776" spans="2:65" s="12" customFormat="1" ht="12">
      <c r="B776" s="216"/>
      <c r="C776" s="217"/>
      <c r="D776" s="213" t="s">
        <v>165</v>
      </c>
      <c r="E776" s="218" t="s">
        <v>22</v>
      </c>
      <c r="F776" s="219" t="s">
        <v>841</v>
      </c>
      <c r="G776" s="217"/>
      <c r="H776" s="220" t="s">
        <v>22</v>
      </c>
      <c r="I776" s="221"/>
      <c r="J776" s="217"/>
      <c r="K776" s="217"/>
      <c r="L776" s="222"/>
      <c r="M776" s="223"/>
      <c r="N776" s="224"/>
      <c r="O776" s="224"/>
      <c r="P776" s="224"/>
      <c r="Q776" s="224"/>
      <c r="R776" s="224"/>
      <c r="S776" s="224"/>
      <c r="T776" s="225"/>
      <c r="AT776" s="226" t="s">
        <v>165</v>
      </c>
      <c r="AU776" s="226" t="s">
        <v>81</v>
      </c>
      <c r="AV776" s="12" t="s">
        <v>24</v>
      </c>
      <c r="AW776" s="12" t="s">
        <v>37</v>
      </c>
      <c r="AX776" s="12" t="s">
        <v>74</v>
      </c>
      <c r="AY776" s="226" t="s">
        <v>154</v>
      </c>
    </row>
    <row r="777" spans="2:65" s="12" customFormat="1" ht="12">
      <c r="B777" s="216"/>
      <c r="C777" s="217"/>
      <c r="D777" s="213" t="s">
        <v>165</v>
      </c>
      <c r="E777" s="218" t="s">
        <v>22</v>
      </c>
      <c r="F777" s="219" t="s">
        <v>890</v>
      </c>
      <c r="G777" s="217"/>
      <c r="H777" s="220" t="s">
        <v>22</v>
      </c>
      <c r="I777" s="221"/>
      <c r="J777" s="217"/>
      <c r="K777" s="217"/>
      <c r="L777" s="222"/>
      <c r="M777" s="223"/>
      <c r="N777" s="224"/>
      <c r="O777" s="224"/>
      <c r="P777" s="224"/>
      <c r="Q777" s="224"/>
      <c r="R777" s="224"/>
      <c r="S777" s="224"/>
      <c r="T777" s="225"/>
      <c r="AT777" s="226" t="s">
        <v>165</v>
      </c>
      <c r="AU777" s="226" t="s">
        <v>81</v>
      </c>
      <c r="AV777" s="12" t="s">
        <v>24</v>
      </c>
      <c r="AW777" s="12" t="s">
        <v>37</v>
      </c>
      <c r="AX777" s="12" t="s">
        <v>74</v>
      </c>
      <c r="AY777" s="226" t="s">
        <v>154</v>
      </c>
    </row>
    <row r="778" spans="2:65" s="12" customFormat="1" ht="12">
      <c r="B778" s="216"/>
      <c r="C778" s="217"/>
      <c r="D778" s="213" t="s">
        <v>165</v>
      </c>
      <c r="E778" s="218" t="s">
        <v>22</v>
      </c>
      <c r="F778" s="219" t="s">
        <v>863</v>
      </c>
      <c r="G778" s="217"/>
      <c r="H778" s="220" t="s">
        <v>22</v>
      </c>
      <c r="I778" s="221"/>
      <c r="J778" s="217"/>
      <c r="K778" s="217"/>
      <c r="L778" s="222"/>
      <c r="M778" s="223"/>
      <c r="N778" s="224"/>
      <c r="O778" s="224"/>
      <c r="P778" s="224"/>
      <c r="Q778" s="224"/>
      <c r="R778" s="224"/>
      <c r="S778" s="224"/>
      <c r="T778" s="225"/>
      <c r="AT778" s="226" t="s">
        <v>165</v>
      </c>
      <c r="AU778" s="226" t="s">
        <v>81</v>
      </c>
      <c r="AV778" s="12" t="s">
        <v>24</v>
      </c>
      <c r="AW778" s="12" t="s">
        <v>37</v>
      </c>
      <c r="AX778" s="12" t="s">
        <v>74</v>
      </c>
      <c r="AY778" s="226" t="s">
        <v>154</v>
      </c>
    </row>
    <row r="779" spans="2:65" s="12" customFormat="1" ht="12">
      <c r="B779" s="216"/>
      <c r="C779" s="217"/>
      <c r="D779" s="213" t="s">
        <v>165</v>
      </c>
      <c r="E779" s="218" t="s">
        <v>22</v>
      </c>
      <c r="F779" s="219" t="s">
        <v>891</v>
      </c>
      <c r="G779" s="217"/>
      <c r="H779" s="220" t="s">
        <v>22</v>
      </c>
      <c r="I779" s="221"/>
      <c r="J779" s="217"/>
      <c r="K779" s="217"/>
      <c r="L779" s="222"/>
      <c r="M779" s="223"/>
      <c r="N779" s="224"/>
      <c r="O779" s="224"/>
      <c r="P779" s="224"/>
      <c r="Q779" s="224"/>
      <c r="R779" s="224"/>
      <c r="S779" s="224"/>
      <c r="T779" s="225"/>
      <c r="AT779" s="226" t="s">
        <v>165</v>
      </c>
      <c r="AU779" s="226" t="s">
        <v>81</v>
      </c>
      <c r="AV779" s="12" t="s">
        <v>24</v>
      </c>
      <c r="AW779" s="12" t="s">
        <v>37</v>
      </c>
      <c r="AX779" s="12" t="s">
        <v>74</v>
      </c>
      <c r="AY779" s="226" t="s">
        <v>154</v>
      </c>
    </row>
    <row r="780" spans="2:65" s="12" customFormat="1" ht="12">
      <c r="B780" s="216"/>
      <c r="C780" s="217"/>
      <c r="D780" s="213" t="s">
        <v>165</v>
      </c>
      <c r="E780" s="218" t="s">
        <v>22</v>
      </c>
      <c r="F780" s="219" t="s">
        <v>823</v>
      </c>
      <c r="G780" s="217"/>
      <c r="H780" s="220" t="s">
        <v>22</v>
      </c>
      <c r="I780" s="221"/>
      <c r="J780" s="217"/>
      <c r="K780" s="217"/>
      <c r="L780" s="222"/>
      <c r="M780" s="223"/>
      <c r="N780" s="224"/>
      <c r="O780" s="224"/>
      <c r="P780" s="224"/>
      <c r="Q780" s="224"/>
      <c r="R780" s="224"/>
      <c r="S780" s="224"/>
      <c r="T780" s="225"/>
      <c r="AT780" s="226" t="s">
        <v>165</v>
      </c>
      <c r="AU780" s="226" t="s">
        <v>81</v>
      </c>
      <c r="AV780" s="12" t="s">
        <v>24</v>
      </c>
      <c r="AW780" s="12" t="s">
        <v>37</v>
      </c>
      <c r="AX780" s="12" t="s">
        <v>74</v>
      </c>
      <c r="AY780" s="226" t="s">
        <v>154</v>
      </c>
    </row>
    <row r="781" spans="2:65" s="12" customFormat="1" ht="12">
      <c r="B781" s="216"/>
      <c r="C781" s="217"/>
      <c r="D781" s="213" t="s">
        <v>165</v>
      </c>
      <c r="E781" s="218" t="s">
        <v>22</v>
      </c>
      <c r="F781" s="219" t="s">
        <v>816</v>
      </c>
      <c r="G781" s="217"/>
      <c r="H781" s="220" t="s">
        <v>22</v>
      </c>
      <c r="I781" s="221"/>
      <c r="J781" s="217"/>
      <c r="K781" s="217"/>
      <c r="L781" s="222"/>
      <c r="M781" s="223"/>
      <c r="N781" s="224"/>
      <c r="O781" s="224"/>
      <c r="P781" s="224"/>
      <c r="Q781" s="224"/>
      <c r="R781" s="224"/>
      <c r="S781" s="224"/>
      <c r="T781" s="225"/>
      <c r="AT781" s="226" t="s">
        <v>165</v>
      </c>
      <c r="AU781" s="226" t="s">
        <v>81</v>
      </c>
      <c r="AV781" s="12" t="s">
        <v>24</v>
      </c>
      <c r="AW781" s="12" t="s">
        <v>37</v>
      </c>
      <c r="AX781" s="12" t="s">
        <v>74</v>
      </c>
      <c r="AY781" s="226" t="s">
        <v>154</v>
      </c>
    </row>
    <row r="782" spans="2:65" s="12" customFormat="1" ht="12">
      <c r="B782" s="216"/>
      <c r="C782" s="217"/>
      <c r="D782" s="213" t="s">
        <v>165</v>
      </c>
      <c r="E782" s="218" t="s">
        <v>22</v>
      </c>
      <c r="F782" s="219" t="s">
        <v>892</v>
      </c>
      <c r="G782" s="217"/>
      <c r="H782" s="220" t="s">
        <v>22</v>
      </c>
      <c r="I782" s="221"/>
      <c r="J782" s="217"/>
      <c r="K782" s="217"/>
      <c r="L782" s="222"/>
      <c r="M782" s="223"/>
      <c r="N782" s="224"/>
      <c r="O782" s="224"/>
      <c r="P782" s="224"/>
      <c r="Q782" s="224"/>
      <c r="R782" s="224"/>
      <c r="S782" s="224"/>
      <c r="T782" s="225"/>
      <c r="AT782" s="226" t="s">
        <v>165</v>
      </c>
      <c r="AU782" s="226" t="s">
        <v>81</v>
      </c>
      <c r="AV782" s="12" t="s">
        <v>24</v>
      </c>
      <c r="AW782" s="12" t="s">
        <v>37</v>
      </c>
      <c r="AX782" s="12" t="s">
        <v>74</v>
      </c>
      <c r="AY782" s="226" t="s">
        <v>154</v>
      </c>
    </row>
    <row r="783" spans="2:65" s="12" customFormat="1" ht="12">
      <c r="B783" s="216"/>
      <c r="C783" s="217"/>
      <c r="D783" s="213" t="s">
        <v>165</v>
      </c>
      <c r="E783" s="218" t="s">
        <v>22</v>
      </c>
      <c r="F783" s="219" t="s">
        <v>444</v>
      </c>
      <c r="G783" s="217"/>
      <c r="H783" s="220" t="s">
        <v>22</v>
      </c>
      <c r="I783" s="221"/>
      <c r="J783" s="217"/>
      <c r="K783" s="217"/>
      <c r="L783" s="222"/>
      <c r="M783" s="223"/>
      <c r="N783" s="224"/>
      <c r="O783" s="224"/>
      <c r="P783" s="224"/>
      <c r="Q783" s="224"/>
      <c r="R783" s="224"/>
      <c r="S783" s="224"/>
      <c r="T783" s="225"/>
      <c r="AT783" s="226" t="s">
        <v>165</v>
      </c>
      <c r="AU783" s="226" t="s">
        <v>81</v>
      </c>
      <c r="AV783" s="12" t="s">
        <v>24</v>
      </c>
      <c r="AW783" s="12" t="s">
        <v>37</v>
      </c>
      <c r="AX783" s="12" t="s">
        <v>74</v>
      </c>
      <c r="AY783" s="226" t="s">
        <v>154</v>
      </c>
    </row>
    <row r="784" spans="2:65" s="13" customFormat="1" ht="12">
      <c r="B784" s="227"/>
      <c r="C784" s="228"/>
      <c r="D784" s="229" t="s">
        <v>165</v>
      </c>
      <c r="E784" s="230" t="s">
        <v>22</v>
      </c>
      <c r="F784" s="231" t="s">
        <v>24</v>
      </c>
      <c r="G784" s="228"/>
      <c r="H784" s="232">
        <v>1</v>
      </c>
      <c r="I784" s="233"/>
      <c r="J784" s="228"/>
      <c r="K784" s="228"/>
      <c r="L784" s="234"/>
      <c r="M784" s="235"/>
      <c r="N784" s="236"/>
      <c r="O784" s="236"/>
      <c r="P784" s="236"/>
      <c r="Q784" s="236"/>
      <c r="R784" s="236"/>
      <c r="S784" s="236"/>
      <c r="T784" s="237"/>
      <c r="AT784" s="238" t="s">
        <v>165</v>
      </c>
      <c r="AU784" s="238" t="s">
        <v>81</v>
      </c>
      <c r="AV784" s="13" t="s">
        <v>81</v>
      </c>
      <c r="AW784" s="13" t="s">
        <v>37</v>
      </c>
      <c r="AX784" s="13" t="s">
        <v>24</v>
      </c>
      <c r="AY784" s="238" t="s">
        <v>154</v>
      </c>
    </row>
    <row r="785" spans="2:65" s="1" customFormat="1" ht="22.5" customHeight="1">
      <c r="B785" s="42"/>
      <c r="C785" s="267" t="s">
        <v>698</v>
      </c>
      <c r="D785" s="267" t="s">
        <v>367</v>
      </c>
      <c r="E785" s="268" t="s">
        <v>893</v>
      </c>
      <c r="F785" s="269" t="s">
        <v>894</v>
      </c>
      <c r="G785" s="270" t="s">
        <v>268</v>
      </c>
      <c r="H785" s="271">
        <v>1</v>
      </c>
      <c r="I785" s="272"/>
      <c r="J785" s="273">
        <f>ROUND(I785*H785,2)</f>
        <v>0</v>
      </c>
      <c r="K785" s="269" t="s">
        <v>22</v>
      </c>
      <c r="L785" s="274"/>
      <c r="M785" s="275" t="s">
        <v>22</v>
      </c>
      <c r="N785" s="276" t="s">
        <v>45</v>
      </c>
      <c r="O785" s="43"/>
      <c r="P785" s="210">
        <f>O785*H785</f>
        <v>0</v>
      </c>
      <c r="Q785" s="210">
        <v>0</v>
      </c>
      <c r="R785" s="210">
        <f>Q785*H785</f>
        <v>0</v>
      </c>
      <c r="S785" s="210">
        <v>0</v>
      </c>
      <c r="T785" s="211">
        <f>S785*H785</f>
        <v>0</v>
      </c>
      <c r="AR785" s="25" t="s">
        <v>430</v>
      </c>
      <c r="AT785" s="25" t="s">
        <v>367</v>
      </c>
      <c r="AU785" s="25" t="s">
        <v>81</v>
      </c>
      <c r="AY785" s="25" t="s">
        <v>154</v>
      </c>
      <c r="BE785" s="212">
        <f>IF(N785="základní",J785,0)</f>
        <v>0</v>
      </c>
      <c r="BF785" s="212">
        <f>IF(N785="snížená",J785,0)</f>
        <v>0</v>
      </c>
      <c r="BG785" s="212">
        <f>IF(N785="zákl. přenesená",J785,0)</f>
        <v>0</v>
      </c>
      <c r="BH785" s="212">
        <f>IF(N785="sníž. přenesená",J785,0)</f>
        <v>0</v>
      </c>
      <c r="BI785" s="212">
        <f>IF(N785="nulová",J785,0)</f>
        <v>0</v>
      </c>
      <c r="BJ785" s="25" t="s">
        <v>24</v>
      </c>
      <c r="BK785" s="212">
        <f>ROUND(I785*H785,2)</f>
        <v>0</v>
      </c>
      <c r="BL785" s="25" t="s">
        <v>281</v>
      </c>
      <c r="BM785" s="25" t="s">
        <v>895</v>
      </c>
    </row>
    <row r="786" spans="2:65" s="12" customFormat="1" ht="12">
      <c r="B786" s="216"/>
      <c r="C786" s="217"/>
      <c r="D786" s="213" t="s">
        <v>165</v>
      </c>
      <c r="E786" s="218" t="s">
        <v>22</v>
      </c>
      <c r="F786" s="219" t="s">
        <v>860</v>
      </c>
      <c r="G786" s="217"/>
      <c r="H786" s="220" t="s">
        <v>22</v>
      </c>
      <c r="I786" s="221"/>
      <c r="J786" s="217"/>
      <c r="K786" s="217"/>
      <c r="L786" s="222"/>
      <c r="M786" s="223"/>
      <c r="N786" s="224"/>
      <c r="O786" s="224"/>
      <c r="P786" s="224"/>
      <c r="Q786" s="224"/>
      <c r="R786" s="224"/>
      <c r="S786" s="224"/>
      <c r="T786" s="225"/>
      <c r="AT786" s="226" t="s">
        <v>165</v>
      </c>
      <c r="AU786" s="226" t="s">
        <v>81</v>
      </c>
      <c r="AV786" s="12" t="s">
        <v>24</v>
      </c>
      <c r="AW786" s="12" t="s">
        <v>37</v>
      </c>
      <c r="AX786" s="12" t="s">
        <v>74</v>
      </c>
      <c r="AY786" s="226" t="s">
        <v>154</v>
      </c>
    </row>
    <row r="787" spans="2:65" s="12" customFormat="1" ht="12">
      <c r="B787" s="216"/>
      <c r="C787" s="217"/>
      <c r="D787" s="213" t="s">
        <v>165</v>
      </c>
      <c r="E787" s="218" t="s">
        <v>22</v>
      </c>
      <c r="F787" s="219" t="s">
        <v>861</v>
      </c>
      <c r="G787" s="217"/>
      <c r="H787" s="220" t="s">
        <v>22</v>
      </c>
      <c r="I787" s="221"/>
      <c r="J787" s="217"/>
      <c r="K787" s="217"/>
      <c r="L787" s="222"/>
      <c r="M787" s="223"/>
      <c r="N787" s="224"/>
      <c r="O787" s="224"/>
      <c r="P787" s="224"/>
      <c r="Q787" s="224"/>
      <c r="R787" s="224"/>
      <c r="S787" s="224"/>
      <c r="T787" s="225"/>
      <c r="AT787" s="226" t="s">
        <v>165</v>
      </c>
      <c r="AU787" s="226" t="s">
        <v>81</v>
      </c>
      <c r="AV787" s="12" t="s">
        <v>24</v>
      </c>
      <c r="AW787" s="12" t="s">
        <v>37</v>
      </c>
      <c r="AX787" s="12" t="s">
        <v>74</v>
      </c>
      <c r="AY787" s="226" t="s">
        <v>154</v>
      </c>
    </row>
    <row r="788" spans="2:65" s="12" customFormat="1" ht="12">
      <c r="B788" s="216"/>
      <c r="C788" s="217"/>
      <c r="D788" s="213" t="s">
        <v>165</v>
      </c>
      <c r="E788" s="218" t="s">
        <v>22</v>
      </c>
      <c r="F788" s="219" t="s">
        <v>862</v>
      </c>
      <c r="G788" s="217"/>
      <c r="H788" s="220" t="s">
        <v>22</v>
      </c>
      <c r="I788" s="221"/>
      <c r="J788" s="217"/>
      <c r="K788" s="217"/>
      <c r="L788" s="222"/>
      <c r="M788" s="223"/>
      <c r="N788" s="224"/>
      <c r="O788" s="224"/>
      <c r="P788" s="224"/>
      <c r="Q788" s="224"/>
      <c r="R788" s="224"/>
      <c r="S788" s="224"/>
      <c r="T788" s="225"/>
      <c r="AT788" s="226" t="s">
        <v>165</v>
      </c>
      <c r="AU788" s="226" t="s">
        <v>81</v>
      </c>
      <c r="AV788" s="12" t="s">
        <v>24</v>
      </c>
      <c r="AW788" s="12" t="s">
        <v>37</v>
      </c>
      <c r="AX788" s="12" t="s">
        <v>74</v>
      </c>
      <c r="AY788" s="226" t="s">
        <v>154</v>
      </c>
    </row>
    <row r="789" spans="2:65" s="12" customFormat="1" ht="12">
      <c r="B789" s="216"/>
      <c r="C789" s="217"/>
      <c r="D789" s="213" t="s">
        <v>165</v>
      </c>
      <c r="E789" s="218" t="s">
        <v>22</v>
      </c>
      <c r="F789" s="219" t="s">
        <v>863</v>
      </c>
      <c r="G789" s="217"/>
      <c r="H789" s="220" t="s">
        <v>22</v>
      </c>
      <c r="I789" s="221"/>
      <c r="J789" s="217"/>
      <c r="K789" s="217"/>
      <c r="L789" s="222"/>
      <c r="M789" s="223"/>
      <c r="N789" s="224"/>
      <c r="O789" s="224"/>
      <c r="P789" s="224"/>
      <c r="Q789" s="224"/>
      <c r="R789" s="224"/>
      <c r="S789" s="224"/>
      <c r="T789" s="225"/>
      <c r="AT789" s="226" t="s">
        <v>165</v>
      </c>
      <c r="AU789" s="226" t="s">
        <v>81</v>
      </c>
      <c r="AV789" s="12" t="s">
        <v>24</v>
      </c>
      <c r="AW789" s="12" t="s">
        <v>37</v>
      </c>
      <c r="AX789" s="12" t="s">
        <v>74</v>
      </c>
      <c r="AY789" s="226" t="s">
        <v>154</v>
      </c>
    </row>
    <row r="790" spans="2:65" s="12" customFormat="1" ht="12">
      <c r="B790" s="216"/>
      <c r="C790" s="217"/>
      <c r="D790" s="213" t="s">
        <v>165</v>
      </c>
      <c r="E790" s="218" t="s">
        <v>22</v>
      </c>
      <c r="F790" s="219" t="s">
        <v>864</v>
      </c>
      <c r="G790" s="217"/>
      <c r="H790" s="220" t="s">
        <v>22</v>
      </c>
      <c r="I790" s="221"/>
      <c r="J790" s="217"/>
      <c r="K790" s="217"/>
      <c r="L790" s="222"/>
      <c r="M790" s="223"/>
      <c r="N790" s="224"/>
      <c r="O790" s="224"/>
      <c r="P790" s="224"/>
      <c r="Q790" s="224"/>
      <c r="R790" s="224"/>
      <c r="S790" s="224"/>
      <c r="T790" s="225"/>
      <c r="AT790" s="226" t="s">
        <v>165</v>
      </c>
      <c r="AU790" s="226" t="s">
        <v>81</v>
      </c>
      <c r="AV790" s="12" t="s">
        <v>24</v>
      </c>
      <c r="AW790" s="12" t="s">
        <v>37</v>
      </c>
      <c r="AX790" s="12" t="s">
        <v>74</v>
      </c>
      <c r="AY790" s="226" t="s">
        <v>154</v>
      </c>
    </row>
    <row r="791" spans="2:65" s="12" customFormat="1" ht="12">
      <c r="B791" s="216"/>
      <c r="C791" s="217"/>
      <c r="D791" s="213" t="s">
        <v>165</v>
      </c>
      <c r="E791" s="218" t="s">
        <v>22</v>
      </c>
      <c r="F791" s="219" t="s">
        <v>816</v>
      </c>
      <c r="G791" s="217"/>
      <c r="H791" s="220" t="s">
        <v>22</v>
      </c>
      <c r="I791" s="221"/>
      <c r="J791" s="217"/>
      <c r="K791" s="217"/>
      <c r="L791" s="222"/>
      <c r="M791" s="223"/>
      <c r="N791" s="224"/>
      <c r="O791" s="224"/>
      <c r="P791" s="224"/>
      <c r="Q791" s="224"/>
      <c r="R791" s="224"/>
      <c r="S791" s="224"/>
      <c r="T791" s="225"/>
      <c r="AT791" s="226" t="s">
        <v>165</v>
      </c>
      <c r="AU791" s="226" t="s">
        <v>81</v>
      </c>
      <c r="AV791" s="12" t="s">
        <v>24</v>
      </c>
      <c r="AW791" s="12" t="s">
        <v>37</v>
      </c>
      <c r="AX791" s="12" t="s">
        <v>74</v>
      </c>
      <c r="AY791" s="226" t="s">
        <v>154</v>
      </c>
    </row>
    <row r="792" spans="2:65" s="12" customFormat="1" ht="12">
      <c r="B792" s="216"/>
      <c r="C792" s="217"/>
      <c r="D792" s="213" t="s">
        <v>165</v>
      </c>
      <c r="E792" s="218" t="s">
        <v>22</v>
      </c>
      <c r="F792" s="219" t="s">
        <v>865</v>
      </c>
      <c r="G792" s="217"/>
      <c r="H792" s="220" t="s">
        <v>22</v>
      </c>
      <c r="I792" s="221"/>
      <c r="J792" s="217"/>
      <c r="K792" s="217"/>
      <c r="L792" s="222"/>
      <c r="M792" s="223"/>
      <c r="N792" s="224"/>
      <c r="O792" s="224"/>
      <c r="P792" s="224"/>
      <c r="Q792" s="224"/>
      <c r="R792" s="224"/>
      <c r="S792" s="224"/>
      <c r="T792" s="225"/>
      <c r="AT792" s="226" t="s">
        <v>165</v>
      </c>
      <c r="AU792" s="226" t="s">
        <v>81</v>
      </c>
      <c r="AV792" s="12" t="s">
        <v>24</v>
      </c>
      <c r="AW792" s="12" t="s">
        <v>37</v>
      </c>
      <c r="AX792" s="12" t="s">
        <v>74</v>
      </c>
      <c r="AY792" s="226" t="s">
        <v>154</v>
      </c>
    </row>
    <row r="793" spans="2:65" s="12" customFormat="1" ht="12">
      <c r="B793" s="216"/>
      <c r="C793" s="217"/>
      <c r="D793" s="213" t="s">
        <v>165</v>
      </c>
      <c r="E793" s="218" t="s">
        <v>22</v>
      </c>
      <c r="F793" s="219" t="s">
        <v>881</v>
      </c>
      <c r="G793" s="217"/>
      <c r="H793" s="220" t="s">
        <v>22</v>
      </c>
      <c r="I793" s="221"/>
      <c r="J793" s="217"/>
      <c r="K793" s="217"/>
      <c r="L793" s="222"/>
      <c r="M793" s="223"/>
      <c r="N793" s="224"/>
      <c r="O793" s="224"/>
      <c r="P793" s="224"/>
      <c r="Q793" s="224"/>
      <c r="R793" s="224"/>
      <c r="S793" s="224"/>
      <c r="T793" s="225"/>
      <c r="AT793" s="226" t="s">
        <v>165</v>
      </c>
      <c r="AU793" s="226" t="s">
        <v>81</v>
      </c>
      <c r="AV793" s="12" t="s">
        <v>24</v>
      </c>
      <c r="AW793" s="12" t="s">
        <v>37</v>
      </c>
      <c r="AX793" s="12" t="s">
        <v>74</v>
      </c>
      <c r="AY793" s="226" t="s">
        <v>154</v>
      </c>
    </row>
    <row r="794" spans="2:65" s="12" customFormat="1" ht="12">
      <c r="B794" s="216"/>
      <c r="C794" s="217"/>
      <c r="D794" s="213" t="s">
        <v>165</v>
      </c>
      <c r="E794" s="218" t="s">
        <v>22</v>
      </c>
      <c r="F794" s="219" t="s">
        <v>444</v>
      </c>
      <c r="G794" s="217"/>
      <c r="H794" s="220" t="s">
        <v>22</v>
      </c>
      <c r="I794" s="221"/>
      <c r="J794" s="217"/>
      <c r="K794" s="217"/>
      <c r="L794" s="222"/>
      <c r="M794" s="223"/>
      <c r="N794" s="224"/>
      <c r="O794" s="224"/>
      <c r="P794" s="224"/>
      <c r="Q794" s="224"/>
      <c r="R794" s="224"/>
      <c r="S794" s="224"/>
      <c r="T794" s="225"/>
      <c r="AT794" s="226" t="s">
        <v>165</v>
      </c>
      <c r="AU794" s="226" t="s">
        <v>81</v>
      </c>
      <c r="AV794" s="12" t="s">
        <v>24</v>
      </c>
      <c r="AW794" s="12" t="s">
        <v>37</v>
      </c>
      <c r="AX794" s="12" t="s">
        <v>74</v>
      </c>
      <c r="AY794" s="226" t="s">
        <v>154</v>
      </c>
    </row>
    <row r="795" spans="2:65" s="13" customFormat="1" ht="12">
      <c r="B795" s="227"/>
      <c r="C795" s="228"/>
      <c r="D795" s="229" t="s">
        <v>165</v>
      </c>
      <c r="E795" s="230" t="s">
        <v>22</v>
      </c>
      <c r="F795" s="231" t="s">
        <v>24</v>
      </c>
      <c r="G795" s="228"/>
      <c r="H795" s="232">
        <v>1</v>
      </c>
      <c r="I795" s="233"/>
      <c r="J795" s="228"/>
      <c r="K795" s="228"/>
      <c r="L795" s="234"/>
      <c r="M795" s="235"/>
      <c r="N795" s="236"/>
      <c r="O795" s="236"/>
      <c r="P795" s="236"/>
      <c r="Q795" s="236"/>
      <c r="R795" s="236"/>
      <c r="S795" s="236"/>
      <c r="T795" s="237"/>
      <c r="AT795" s="238" t="s">
        <v>165</v>
      </c>
      <c r="AU795" s="238" t="s">
        <v>81</v>
      </c>
      <c r="AV795" s="13" t="s">
        <v>81</v>
      </c>
      <c r="AW795" s="13" t="s">
        <v>37</v>
      </c>
      <c r="AX795" s="13" t="s">
        <v>24</v>
      </c>
      <c r="AY795" s="238" t="s">
        <v>154</v>
      </c>
    </row>
    <row r="796" spans="2:65" s="1" customFormat="1" ht="22.5" customHeight="1">
      <c r="B796" s="42"/>
      <c r="C796" s="267" t="s">
        <v>30</v>
      </c>
      <c r="D796" s="267" t="s">
        <v>367</v>
      </c>
      <c r="E796" s="268" t="s">
        <v>896</v>
      </c>
      <c r="F796" s="269" t="s">
        <v>897</v>
      </c>
      <c r="G796" s="270" t="s">
        <v>268</v>
      </c>
      <c r="H796" s="271">
        <v>1</v>
      </c>
      <c r="I796" s="272"/>
      <c r="J796" s="273">
        <f>ROUND(I796*H796,2)</f>
        <v>0</v>
      </c>
      <c r="K796" s="269" t="s">
        <v>22</v>
      </c>
      <c r="L796" s="274"/>
      <c r="M796" s="275" t="s">
        <v>22</v>
      </c>
      <c r="N796" s="276" t="s">
        <v>45</v>
      </c>
      <c r="O796" s="43"/>
      <c r="P796" s="210">
        <f>O796*H796</f>
        <v>0</v>
      </c>
      <c r="Q796" s="210">
        <v>0</v>
      </c>
      <c r="R796" s="210">
        <f>Q796*H796</f>
        <v>0</v>
      </c>
      <c r="S796" s="210">
        <v>0</v>
      </c>
      <c r="T796" s="211">
        <f>S796*H796</f>
        <v>0</v>
      </c>
      <c r="AR796" s="25" t="s">
        <v>430</v>
      </c>
      <c r="AT796" s="25" t="s">
        <v>367</v>
      </c>
      <c r="AU796" s="25" t="s">
        <v>81</v>
      </c>
      <c r="AY796" s="25" t="s">
        <v>154</v>
      </c>
      <c r="BE796" s="212">
        <f>IF(N796="základní",J796,0)</f>
        <v>0</v>
      </c>
      <c r="BF796" s="212">
        <f>IF(N796="snížená",J796,0)</f>
        <v>0</v>
      </c>
      <c r="BG796" s="212">
        <f>IF(N796="zákl. přenesená",J796,0)</f>
        <v>0</v>
      </c>
      <c r="BH796" s="212">
        <f>IF(N796="sníž. přenesená",J796,0)</f>
        <v>0</v>
      </c>
      <c r="BI796" s="212">
        <f>IF(N796="nulová",J796,0)</f>
        <v>0</v>
      </c>
      <c r="BJ796" s="25" t="s">
        <v>24</v>
      </c>
      <c r="BK796" s="212">
        <f>ROUND(I796*H796,2)</f>
        <v>0</v>
      </c>
      <c r="BL796" s="25" t="s">
        <v>281</v>
      </c>
      <c r="BM796" s="25" t="s">
        <v>898</v>
      </c>
    </row>
    <row r="797" spans="2:65" s="12" customFormat="1" ht="12">
      <c r="B797" s="216"/>
      <c r="C797" s="217"/>
      <c r="D797" s="213" t="s">
        <v>165</v>
      </c>
      <c r="E797" s="218" t="s">
        <v>22</v>
      </c>
      <c r="F797" s="219" t="s">
        <v>899</v>
      </c>
      <c r="G797" s="217"/>
      <c r="H797" s="220" t="s">
        <v>22</v>
      </c>
      <c r="I797" s="221"/>
      <c r="J797" s="217"/>
      <c r="K797" s="217"/>
      <c r="L797" s="222"/>
      <c r="M797" s="223"/>
      <c r="N797" s="224"/>
      <c r="O797" s="224"/>
      <c r="P797" s="224"/>
      <c r="Q797" s="224"/>
      <c r="R797" s="224"/>
      <c r="S797" s="224"/>
      <c r="T797" s="225"/>
      <c r="AT797" s="226" t="s">
        <v>165</v>
      </c>
      <c r="AU797" s="226" t="s">
        <v>81</v>
      </c>
      <c r="AV797" s="12" t="s">
        <v>24</v>
      </c>
      <c r="AW797" s="12" t="s">
        <v>37</v>
      </c>
      <c r="AX797" s="12" t="s">
        <v>74</v>
      </c>
      <c r="AY797" s="226" t="s">
        <v>154</v>
      </c>
    </row>
    <row r="798" spans="2:65" s="12" customFormat="1" ht="12">
      <c r="B798" s="216"/>
      <c r="C798" s="217"/>
      <c r="D798" s="213" t="s">
        <v>165</v>
      </c>
      <c r="E798" s="218" t="s">
        <v>22</v>
      </c>
      <c r="F798" s="219" t="s">
        <v>880</v>
      </c>
      <c r="G798" s="217"/>
      <c r="H798" s="220" t="s">
        <v>22</v>
      </c>
      <c r="I798" s="221"/>
      <c r="J798" s="217"/>
      <c r="K798" s="217"/>
      <c r="L798" s="222"/>
      <c r="M798" s="223"/>
      <c r="N798" s="224"/>
      <c r="O798" s="224"/>
      <c r="P798" s="224"/>
      <c r="Q798" s="224"/>
      <c r="R798" s="224"/>
      <c r="S798" s="224"/>
      <c r="T798" s="225"/>
      <c r="AT798" s="226" t="s">
        <v>165</v>
      </c>
      <c r="AU798" s="226" t="s">
        <v>81</v>
      </c>
      <c r="AV798" s="12" t="s">
        <v>24</v>
      </c>
      <c r="AW798" s="12" t="s">
        <v>37</v>
      </c>
      <c r="AX798" s="12" t="s">
        <v>74</v>
      </c>
      <c r="AY798" s="226" t="s">
        <v>154</v>
      </c>
    </row>
    <row r="799" spans="2:65" s="12" customFormat="1" ht="12">
      <c r="B799" s="216"/>
      <c r="C799" s="217"/>
      <c r="D799" s="213" t="s">
        <v>165</v>
      </c>
      <c r="E799" s="218" t="s">
        <v>22</v>
      </c>
      <c r="F799" s="219" t="s">
        <v>816</v>
      </c>
      <c r="G799" s="217"/>
      <c r="H799" s="220" t="s">
        <v>22</v>
      </c>
      <c r="I799" s="221"/>
      <c r="J799" s="217"/>
      <c r="K799" s="217"/>
      <c r="L799" s="222"/>
      <c r="M799" s="223"/>
      <c r="N799" s="224"/>
      <c r="O799" s="224"/>
      <c r="P799" s="224"/>
      <c r="Q799" s="224"/>
      <c r="R799" s="224"/>
      <c r="S799" s="224"/>
      <c r="T799" s="225"/>
      <c r="AT799" s="226" t="s">
        <v>165</v>
      </c>
      <c r="AU799" s="226" t="s">
        <v>81</v>
      </c>
      <c r="AV799" s="12" t="s">
        <v>24</v>
      </c>
      <c r="AW799" s="12" t="s">
        <v>37</v>
      </c>
      <c r="AX799" s="12" t="s">
        <v>74</v>
      </c>
      <c r="AY799" s="226" t="s">
        <v>154</v>
      </c>
    </row>
    <row r="800" spans="2:65" s="12" customFormat="1" ht="12">
      <c r="B800" s="216"/>
      <c r="C800" s="217"/>
      <c r="D800" s="213" t="s">
        <v>165</v>
      </c>
      <c r="E800" s="218" t="s">
        <v>22</v>
      </c>
      <c r="F800" s="219" t="s">
        <v>892</v>
      </c>
      <c r="G800" s="217"/>
      <c r="H800" s="220" t="s">
        <v>22</v>
      </c>
      <c r="I800" s="221"/>
      <c r="J800" s="217"/>
      <c r="K800" s="217"/>
      <c r="L800" s="222"/>
      <c r="M800" s="223"/>
      <c r="N800" s="224"/>
      <c r="O800" s="224"/>
      <c r="P800" s="224"/>
      <c r="Q800" s="224"/>
      <c r="R800" s="224"/>
      <c r="S800" s="224"/>
      <c r="T800" s="225"/>
      <c r="AT800" s="226" t="s">
        <v>165</v>
      </c>
      <c r="AU800" s="226" t="s">
        <v>81</v>
      </c>
      <c r="AV800" s="12" t="s">
        <v>24</v>
      </c>
      <c r="AW800" s="12" t="s">
        <v>37</v>
      </c>
      <c r="AX800" s="12" t="s">
        <v>74</v>
      </c>
      <c r="AY800" s="226" t="s">
        <v>154</v>
      </c>
    </row>
    <row r="801" spans="2:65" s="12" customFormat="1" ht="12">
      <c r="B801" s="216"/>
      <c r="C801" s="217"/>
      <c r="D801" s="213" t="s">
        <v>165</v>
      </c>
      <c r="E801" s="218" t="s">
        <v>22</v>
      </c>
      <c r="F801" s="219" t="s">
        <v>444</v>
      </c>
      <c r="G801" s="217"/>
      <c r="H801" s="220" t="s">
        <v>22</v>
      </c>
      <c r="I801" s="221"/>
      <c r="J801" s="217"/>
      <c r="K801" s="217"/>
      <c r="L801" s="222"/>
      <c r="M801" s="223"/>
      <c r="N801" s="224"/>
      <c r="O801" s="224"/>
      <c r="P801" s="224"/>
      <c r="Q801" s="224"/>
      <c r="R801" s="224"/>
      <c r="S801" s="224"/>
      <c r="T801" s="225"/>
      <c r="AT801" s="226" t="s">
        <v>165</v>
      </c>
      <c r="AU801" s="226" t="s">
        <v>81</v>
      </c>
      <c r="AV801" s="12" t="s">
        <v>24</v>
      </c>
      <c r="AW801" s="12" t="s">
        <v>37</v>
      </c>
      <c r="AX801" s="12" t="s">
        <v>74</v>
      </c>
      <c r="AY801" s="226" t="s">
        <v>154</v>
      </c>
    </row>
    <row r="802" spans="2:65" s="13" customFormat="1" ht="12">
      <c r="B802" s="227"/>
      <c r="C802" s="228"/>
      <c r="D802" s="229" t="s">
        <v>165</v>
      </c>
      <c r="E802" s="230" t="s">
        <v>22</v>
      </c>
      <c r="F802" s="231" t="s">
        <v>24</v>
      </c>
      <c r="G802" s="228"/>
      <c r="H802" s="232">
        <v>1</v>
      </c>
      <c r="I802" s="233"/>
      <c r="J802" s="228"/>
      <c r="K802" s="228"/>
      <c r="L802" s="234"/>
      <c r="M802" s="235"/>
      <c r="N802" s="236"/>
      <c r="O802" s="236"/>
      <c r="P802" s="236"/>
      <c r="Q802" s="236"/>
      <c r="R802" s="236"/>
      <c r="S802" s="236"/>
      <c r="T802" s="237"/>
      <c r="AT802" s="238" t="s">
        <v>165</v>
      </c>
      <c r="AU802" s="238" t="s">
        <v>81</v>
      </c>
      <c r="AV802" s="13" t="s">
        <v>81</v>
      </c>
      <c r="AW802" s="13" t="s">
        <v>37</v>
      </c>
      <c r="AX802" s="13" t="s">
        <v>24</v>
      </c>
      <c r="AY802" s="238" t="s">
        <v>154</v>
      </c>
    </row>
    <row r="803" spans="2:65" s="1" customFormat="1" ht="31.5" customHeight="1">
      <c r="B803" s="42"/>
      <c r="C803" s="201" t="s">
        <v>900</v>
      </c>
      <c r="D803" s="201" t="s">
        <v>156</v>
      </c>
      <c r="E803" s="202" t="s">
        <v>901</v>
      </c>
      <c r="F803" s="203" t="s">
        <v>902</v>
      </c>
      <c r="G803" s="204" t="s">
        <v>268</v>
      </c>
      <c r="H803" s="205">
        <v>3</v>
      </c>
      <c r="I803" s="206"/>
      <c r="J803" s="207">
        <f>ROUND(I803*H803,2)</f>
        <v>0</v>
      </c>
      <c r="K803" s="203" t="s">
        <v>160</v>
      </c>
      <c r="L803" s="62"/>
      <c r="M803" s="208" t="s">
        <v>22</v>
      </c>
      <c r="N803" s="209" t="s">
        <v>45</v>
      </c>
      <c r="O803" s="43"/>
      <c r="P803" s="210">
        <f>O803*H803</f>
        <v>0</v>
      </c>
      <c r="Q803" s="210">
        <v>0</v>
      </c>
      <c r="R803" s="210">
        <f>Q803*H803</f>
        <v>0</v>
      </c>
      <c r="S803" s="210">
        <v>0</v>
      </c>
      <c r="T803" s="211">
        <f>S803*H803</f>
        <v>0</v>
      </c>
      <c r="AR803" s="25" t="s">
        <v>281</v>
      </c>
      <c r="AT803" s="25" t="s">
        <v>156</v>
      </c>
      <c r="AU803" s="25" t="s">
        <v>81</v>
      </c>
      <c r="AY803" s="25" t="s">
        <v>154</v>
      </c>
      <c r="BE803" s="212">
        <f>IF(N803="základní",J803,0)</f>
        <v>0</v>
      </c>
      <c r="BF803" s="212">
        <f>IF(N803="snížená",J803,0)</f>
        <v>0</v>
      </c>
      <c r="BG803" s="212">
        <f>IF(N803="zákl. přenesená",J803,0)</f>
        <v>0</v>
      </c>
      <c r="BH803" s="212">
        <f>IF(N803="sníž. přenesená",J803,0)</f>
        <v>0</v>
      </c>
      <c r="BI803" s="212">
        <f>IF(N803="nulová",J803,0)</f>
        <v>0</v>
      </c>
      <c r="BJ803" s="25" t="s">
        <v>24</v>
      </c>
      <c r="BK803" s="212">
        <f>ROUND(I803*H803,2)</f>
        <v>0</v>
      </c>
      <c r="BL803" s="25" t="s">
        <v>281</v>
      </c>
      <c r="BM803" s="25" t="s">
        <v>903</v>
      </c>
    </row>
    <row r="804" spans="2:65" s="1" customFormat="1" ht="144">
      <c r="B804" s="42"/>
      <c r="C804" s="64"/>
      <c r="D804" s="213" t="s">
        <v>163</v>
      </c>
      <c r="E804" s="64"/>
      <c r="F804" s="214" t="s">
        <v>904</v>
      </c>
      <c r="G804" s="64"/>
      <c r="H804" s="64"/>
      <c r="I804" s="169"/>
      <c r="J804" s="64"/>
      <c r="K804" s="64"/>
      <c r="L804" s="62"/>
      <c r="M804" s="215"/>
      <c r="N804" s="43"/>
      <c r="O804" s="43"/>
      <c r="P804" s="43"/>
      <c r="Q804" s="43"/>
      <c r="R804" s="43"/>
      <c r="S804" s="43"/>
      <c r="T804" s="79"/>
      <c r="AT804" s="25" t="s">
        <v>163</v>
      </c>
      <c r="AU804" s="25" t="s">
        <v>81</v>
      </c>
    </row>
    <row r="805" spans="2:65" s="12" customFormat="1" ht="12">
      <c r="B805" s="216"/>
      <c r="C805" s="217"/>
      <c r="D805" s="213" t="s">
        <v>165</v>
      </c>
      <c r="E805" s="218" t="s">
        <v>22</v>
      </c>
      <c r="F805" s="219" t="s">
        <v>527</v>
      </c>
      <c r="G805" s="217"/>
      <c r="H805" s="220" t="s">
        <v>22</v>
      </c>
      <c r="I805" s="221"/>
      <c r="J805" s="217"/>
      <c r="K805" s="217"/>
      <c r="L805" s="222"/>
      <c r="M805" s="223"/>
      <c r="N805" s="224"/>
      <c r="O805" s="224"/>
      <c r="P805" s="224"/>
      <c r="Q805" s="224"/>
      <c r="R805" s="224"/>
      <c r="S805" s="224"/>
      <c r="T805" s="225"/>
      <c r="AT805" s="226" t="s">
        <v>165</v>
      </c>
      <c r="AU805" s="226" t="s">
        <v>81</v>
      </c>
      <c r="AV805" s="12" t="s">
        <v>24</v>
      </c>
      <c r="AW805" s="12" t="s">
        <v>37</v>
      </c>
      <c r="AX805" s="12" t="s">
        <v>74</v>
      </c>
      <c r="AY805" s="226" t="s">
        <v>154</v>
      </c>
    </row>
    <row r="806" spans="2:65" s="13" customFormat="1" ht="12">
      <c r="B806" s="227"/>
      <c r="C806" s="228"/>
      <c r="D806" s="213" t="s">
        <v>165</v>
      </c>
      <c r="E806" s="239" t="s">
        <v>22</v>
      </c>
      <c r="F806" s="240" t="s">
        <v>24</v>
      </c>
      <c r="G806" s="228"/>
      <c r="H806" s="241">
        <v>1</v>
      </c>
      <c r="I806" s="233"/>
      <c r="J806" s="228"/>
      <c r="K806" s="228"/>
      <c r="L806" s="234"/>
      <c r="M806" s="235"/>
      <c r="N806" s="236"/>
      <c r="O806" s="236"/>
      <c r="P806" s="236"/>
      <c r="Q806" s="236"/>
      <c r="R806" s="236"/>
      <c r="S806" s="236"/>
      <c r="T806" s="237"/>
      <c r="AT806" s="238" t="s">
        <v>165</v>
      </c>
      <c r="AU806" s="238" t="s">
        <v>81</v>
      </c>
      <c r="AV806" s="13" t="s">
        <v>81</v>
      </c>
      <c r="AW806" s="13" t="s">
        <v>37</v>
      </c>
      <c r="AX806" s="13" t="s">
        <v>74</v>
      </c>
      <c r="AY806" s="238" t="s">
        <v>154</v>
      </c>
    </row>
    <row r="807" spans="2:65" s="12" customFormat="1" ht="12">
      <c r="B807" s="216"/>
      <c r="C807" s="217"/>
      <c r="D807" s="213" t="s">
        <v>165</v>
      </c>
      <c r="E807" s="218" t="s">
        <v>22</v>
      </c>
      <c r="F807" s="219" t="s">
        <v>528</v>
      </c>
      <c r="G807" s="217"/>
      <c r="H807" s="220" t="s">
        <v>22</v>
      </c>
      <c r="I807" s="221"/>
      <c r="J807" s="217"/>
      <c r="K807" s="217"/>
      <c r="L807" s="222"/>
      <c r="M807" s="223"/>
      <c r="N807" s="224"/>
      <c r="O807" s="224"/>
      <c r="P807" s="224"/>
      <c r="Q807" s="224"/>
      <c r="R807" s="224"/>
      <c r="S807" s="224"/>
      <c r="T807" s="225"/>
      <c r="AT807" s="226" t="s">
        <v>165</v>
      </c>
      <c r="AU807" s="226" t="s">
        <v>81</v>
      </c>
      <c r="AV807" s="12" t="s">
        <v>24</v>
      </c>
      <c r="AW807" s="12" t="s">
        <v>37</v>
      </c>
      <c r="AX807" s="12" t="s">
        <v>74</v>
      </c>
      <c r="AY807" s="226" t="s">
        <v>154</v>
      </c>
    </row>
    <row r="808" spans="2:65" s="13" customFormat="1" ht="12">
      <c r="B808" s="227"/>
      <c r="C808" s="228"/>
      <c r="D808" s="213" t="s">
        <v>165</v>
      </c>
      <c r="E808" s="239" t="s">
        <v>22</v>
      </c>
      <c r="F808" s="240" t="s">
        <v>24</v>
      </c>
      <c r="G808" s="228"/>
      <c r="H808" s="241">
        <v>1</v>
      </c>
      <c r="I808" s="233"/>
      <c r="J808" s="228"/>
      <c r="K808" s="228"/>
      <c r="L808" s="234"/>
      <c r="M808" s="235"/>
      <c r="N808" s="236"/>
      <c r="O808" s="236"/>
      <c r="P808" s="236"/>
      <c r="Q808" s="236"/>
      <c r="R808" s="236"/>
      <c r="S808" s="236"/>
      <c r="T808" s="237"/>
      <c r="AT808" s="238" t="s">
        <v>165</v>
      </c>
      <c r="AU808" s="238" t="s">
        <v>81</v>
      </c>
      <c r="AV808" s="13" t="s">
        <v>81</v>
      </c>
      <c r="AW808" s="13" t="s">
        <v>37</v>
      </c>
      <c r="AX808" s="13" t="s">
        <v>74</v>
      </c>
      <c r="AY808" s="238" t="s">
        <v>154</v>
      </c>
    </row>
    <row r="809" spans="2:65" s="12" customFormat="1" ht="12">
      <c r="B809" s="216"/>
      <c r="C809" s="217"/>
      <c r="D809" s="213" t="s">
        <v>165</v>
      </c>
      <c r="E809" s="218" t="s">
        <v>22</v>
      </c>
      <c r="F809" s="219" t="s">
        <v>529</v>
      </c>
      <c r="G809" s="217"/>
      <c r="H809" s="220" t="s">
        <v>22</v>
      </c>
      <c r="I809" s="221"/>
      <c r="J809" s="217"/>
      <c r="K809" s="217"/>
      <c r="L809" s="222"/>
      <c r="M809" s="223"/>
      <c r="N809" s="224"/>
      <c r="O809" s="224"/>
      <c r="P809" s="224"/>
      <c r="Q809" s="224"/>
      <c r="R809" s="224"/>
      <c r="S809" s="224"/>
      <c r="T809" s="225"/>
      <c r="AT809" s="226" t="s">
        <v>165</v>
      </c>
      <c r="AU809" s="226" t="s">
        <v>81</v>
      </c>
      <c r="AV809" s="12" t="s">
        <v>24</v>
      </c>
      <c r="AW809" s="12" t="s">
        <v>37</v>
      </c>
      <c r="AX809" s="12" t="s">
        <v>74</v>
      </c>
      <c r="AY809" s="226" t="s">
        <v>154</v>
      </c>
    </row>
    <row r="810" spans="2:65" s="13" customFormat="1" ht="12">
      <c r="B810" s="227"/>
      <c r="C810" s="228"/>
      <c r="D810" s="213" t="s">
        <v>165</v>
      </c>
      <c r="E810" s="239" t="s">
        <v>22</v>
      </c>
      <c r="F810" s="240" t="s">
        <v>24</v>
      </c>
      <c r="G810" s="228"/>
      <c r="H810" s="241">
        <v>1</v>
      </c>
      <c r="I810" s="233"/>
      <c r="J810" s="228"/>
      <c r="K810" s="228"/>
      <c r="L810" s="234"/>
      <c r="M810" s="235"/>
      <c r="N810" s="236"/>
      <c r="O810" s="236"/>
      <c r="P810" s="236"/>
      <c r="Q810" s="236"/>
      <c r="R810" s="236"/>
      <c r="S810" s="236"/>
      <c r="T810" s="237"/>
      <c r="AT810" s="238" t="s">
        <v>165</v>
      </c>
      <c r="AU810" s="238" t="s">
        <v>81</v>
      </c>
      <c r="AV810" s="13" t="s">
        <v>81</v>
      </c>
      <c r="AW810" s="13" t="s">
        <v>37</v>
      </c>
      <c r="AX810" s="13" t="s">
        <v>74</v>
      </c>
      <c r="AY810" s="238" t="s">
        <v>154</v>
      </c>
    </row>
    <row r="811" spans="2:65" s="14" customFormat="1" ht="12">
      <c r="B811" s="242"/>
      <c r="C811" s="243"/>
      <c r="D811" s="229" t="s">
        <v>165</v>
      </c>
      <c r="E811" s="244" t="s">
        <v>22</v>
      </c>
      <c r="F811" s="245" t="s">
        <v>178</v>
      </c>
      <c r="G811" s="243"/>
      <c r="H811" s="246">
        <v>3</v>
      </c>
      <c r="I811" s="247"/>
      <c r="J811" s="243"/>
      <c r="K811" s="243"/>
      <c r="L811" s="248"/>
      <c r="M811" s="249"/>
      <c r="N811" s="250"/>
      <c r="O811" s="250"/>
      <c r="P811" s="250"/>
      <c r="Q811" s="250"/>
      <c r="R811" s="250"/>
      <c r="S811" s="250"/>
      <c r="T811" s="251"/>
      <c r="AT811" s="252" t="s">
        <v>165</v>
      </c>
      <c r="AU811" s="252" t="s">
        <v>81</v>
      </c>
      <c r="AV811" s="14" t="s">
        <v>161</v>
      </c>
      <c r="AW811" s="14" t="s">
        <v>37</v>
      </c>
      <c r="AX811" s="14" t="s">
        <v>24</v>
      </c>
      <c r="AY811" s="252" t="s">
        <v>154</v>
      </c>
    </row>
    <row r="812" spans="2:65" s="1" customFormat="1" ht="22.5" customHeight="1">
      <c r="B812" s="42"/>
      <c r="C812" s="267" t="s">
        <v>905</v>
      </c>
      <c r="D812" s="267" t="s">
        <v>367</v>
      </c>
      <c r="E812" s="268" t="s">
        <v>906</v>
      </c>
      <c r="F812" s="269" t="s">
        <v>907</v>
      </c>
      <c r="G812" s="270" t="s">
        <v>268</v>
      </c>
      <c r="H812" s="271">
        <v>1</v>
      </c>
      <c r="I812" s="272"/>
      <c r="J812" s="273">
        <f>ROUND(I812*H812,2)</f>
        <v>0</v>
      </c>
      <c r="K812" s="269" t="s">
        <v>22</v>
      </c>
      <c r="L812" s="274"/>
      <c r="M812" s="275" t="s">
        <v>22</v>
      </c>
      <c r="N812" s="276" t="s">
        <v>45</v>
      </c>
      <c r="O812" s="43"/>
      <c r="P812" s="210">
        <f>O812*H812</f>
        <v>0</v>
      </c>
      <c r="Q812" s="210">
        <v>0</v>
      </c>
      <c r="R812" s="210">
        <f>Q812*H812</f>
        <v>0</v>
      </c>
      <c r="S812" s="210">
        <v>0</v>
      </c>
      <c r="T812" s="211">
        <f>S812*H812</f>
        <v>0</v>
      </c>
      <c r="AR812" s="25" t="s">
        <v>430</v>
      </c>
      <c r="AT812" s="25" t="s">
        <v>367</v>
      </c>
      <c r="AU812" s="25" t="s">
        <v>81</v>
      </c>
      <c r="AY812" s="25" t="s">
        <v>154</v>
      </c>
      <c r="BE812" s="212">
        <f>IF(N812="základní",J812,0)</f>
        <v>0</v>
      </c>
      <c r="BF812" s="212">
        <f>IF(N812="snížená",J812,0)</f>
        <v>0</v>
      </c>
      <c r="BG812" s="212">
        <f>IF(N812="zákl. přenesená",J812,0)</f>
        <v>0</v>
      </c>
      <c r="BH812" s="212">
        <f>IF(N812="sníž. přenesená",J812,0)</f>
        <v>0</v>
      </c>
      <c r="BI812" s="212">
        <f>IF(N812="nulová",J812,0)</f>
        <v>0</v>
      </c>
      <c r="BJ812" s="25" t="s">
        <v>24</v>
      </c>
      <c r="BK812" s="212">
        <f>ROUND(I812*H812,2)</f>
        <v>0</v>
      </c>
      <c r="BL812" s="25" t="s">
        <v>281</v>
      </c>
      <c r="BM812" s="25" t="s">
        <v>908</v>
      </c>
    </row>
    <row r="813" spans="2:65" s="12" customFormat="1" ht="12">
      <c r="B813" s="216"/>
      <c r="C813" s="217"/>
      <c r="D813" s="213" t="s">
        <v>165</v>
      </c>
      <c r="E813" s="218" t="s">
        <v>22</v>
      </c>
      <c r="F813" s="219" t="s">
        <v>909</v>
      </c>
      <c r="G813" s="217"/>
      <c r="H813" s="220" t="s">
        <v>22</v>
      </c>
      <c r="I813" s="221"/>
      <c r="J813" s="217"/>
      <c r="K813" s="217"/>
      <c r="L813" s="222"/>
      <c r="M813" s="223"/>
      <c r="N813" s="224"/>
      <c r="O813" s="224"/>
      <c r="P813" s="224"/>
      <c r="Q813" s="224"/>
      <c r="R813" s="224"/>
      <c r="S813" s="224"/>
      <c r="T813" s="225"/>
      <c r="AT813" s="226" t="s">
        <v>165</v>
      </c>
      <c r="AU813" s="226" t="s">
        <v>81</v>
      </c>
      <c r="AV813" s="12" t="s">
        <v>24</v>
      </c>
      <c r="AW813" s="12" t="s">
        <v>37</v>
      </c>
      <c r="AX813" s="12" t="s">
        <v>74</v>
      </c>
      <c r="AY813" s="226" t="s">
        <v>154</v>
      </c>
    </row>
    <row r="814" spans="2:65" s="12" customFormat="1" ht="12">
      <c r="B814" s="216"/>
      <c r="C814" s="217"/>
      <c r="D814" s="213" t="s">
        <v>165</v>
      </c>
      <c r="E814" s="218" t="s">
        <v>22</v>
      </c>
      <c r="F814" s="219" t="s">
        <v>910</v>
      </c>
      <c r="G814" s="217"/>
      <c r="H814" s="220" t="s">
        <v>22</v>
      </c>
      <c r="I814" s="221"/>
      <c r="J814" s="217"/>
      <c r="K814" s="217"/>
      <c r="L814" s="222"/>
      <c r="M814" s="223"/>
      <c r="N814" s="224"/>
      <c r="O814" s="224"/>
      <c r="P814" s="224"/>
      <c r="Q814" s="224"/>
      <c r="R814" s="224"/>
      <c r="S814" s="224"/>
      <c r="T814" s="225"/>
      <c r="AT814" s="226" t="s">
        <v>165</v>
      </c>
      <c r="AU814" s="226" t="s">
        <v>81</v>
      </c>
      <c r="AV814" s="12" t="s">
        <v>24</v>
      </c>
      <c r="AW814" s="12" t="s">
        <v>37</v>
      </c>
      <c r="AX814" s="12" t="s">
        <v>74</v>
      </c>
      <c r="AY814" s="226" t="s">
        <v>154</v>
      </c>
    </row>
    <row r="815" spans="2:65" s="12" customFormat="1" ht="12">
      <c r="B815" s="216"/>
      <c r="C815" s="217"/>
      <c r="D815" s="213" t="s">
        <v>165</v>
      </c>
      <c r="E815" s="218" t="s">
        <v>22</v>
      </c>
      <c r="F815" s="219" t="s">
        <v>911</v>
      </c>
      <c r="G815" s="217"/>
      <c r="H815" s="220" t="s">
        <v>22</v>
      </c>
      <c r="I815" s="221"/>
      <c r="J815" s="217"/>
      <c r="K815" s="217"/>
      <c r="L815" s="222"/>
      <c r="M815" s="223"/>
      <c r="N815" s="224"/>
      <c r="O815" s="224"/>
      <c r="P815" s="224"/>
      <c r="Q815" s="224"/>
      <c r="R815" s="224"/>
      <c r="S815" s="224"/>
      <c r="T815" s="225"/>
      <c r="AT815" s="226" t="s">
        <v>165</v>
      </c>
      <c r="AU815" s="226" t="s">
        <v>81</v>
      </c>
      <c r="AV815" s="12" t="s">
        <v>24</v>
      </c>
      <c r="AW815" s="12" t="s">
        <v>37</v>
      </c>
      <c r="AX815" s="12" t="s">
        <v>74</v>
      </c>
      <c r="AY815" s="226" t="s">
        <v>154</v>
      </c>
    </row>
    <row r="816" spans="2:65" s="12" customFormat="1" ht="12">
      <c r="B816" s="216"/>
      <c r="C816" s="217"/>
      <c r="D816" s="213" t="s">
        <v>165</v>
      </c>
      <c r="E816" s="218" t="s">
        <v>22</v>
      </c>
      <c r="F816" s="219" t="s">
        <v>912</v>
      </c>
      <c r="G816" s="217"/>
      <c r="H816" s="220" t="s">
        <v>22</v>
      </c>
      <c r="I816" s="221"/>
      <c r="J816" s="217"/>
      <c r="K816" s="217"/>
      <c r="L816" s="222"/>
      <c r="M816" s="223"/>
      <c r="N816" s="224"/>
      <c r="O816" s="224"/>
      <c r="P816" s="224"/>
      <c r="Q816" s="224"/>
      <c r="R816" s="224"/>
      <c r="S816" s="224"/>
      <c r="T816" s="225"/>
      <c r="AT816" s="226" t="s">
        <v>165</v>
      </c>
      <c r="AU816" s="226" t="s">
        <v>81</v>
      </c>
      <c r="AV816" s="12" t="s">
        <v>24</v>
      </c>
      <c r="AW816" s="12" t="s">
        <v>37</v>
      </c>
      <c r="AX816" s="12" t="s">
        <v>74</v>
      </c>
      <c r="AY816" s="226" t="s">
        <v>154</v>
      </c>
    </row>
    <row r="817" spans="2:65" s="13" customFormat="1" ht="12">
      <c r="B817" s="227"/>
      <c r="C817" s="228"/>
      <c r="D817" s="229" t="s">
        <v>165</v>
      </c>
      <c r="E817" s="230" t="s">
        <v>22</v>
      </c>
      <c r="F817" s="231" t="s">
        <v>24</v>
      </c>
      <c r="G817" s="228"/>
      <c r="H817" s="232">
        <v>1</v>
      </c>
      <c r="I817" s="233"/>
      <c r="J817" s="228"/>
      <c r="K817" s="228"/>
      <c r="L817" s="234"/>
      <c r="M817" s="235"/>
      <c r="N817" s="236"/>
      <c r="O817" s="236"/>
      <c r="P817" s="236"/>
      <c r="Q817" s="236"/>
      <c r="R817" s="236"/>
      <c r="S817" s="236"/>
      <c r="T817" s="237"/>
      <c r="AT817" s="238" t="s">
        <v>165</v>
      </c>
      <c r="AU817" s="238" t="s">
        <v>81</v>
      </c>
      <c r="AV817" s="13" t="s">
        <v>81</v>
      </c>
      <c r="AW817" s="13" t="s">
        <v>37</v>
      </c>
      <c r="AX817" s="13" t="s">
        <v>24</v>
      </c>
      <c r="AY817" s="238" t="s">
        <v>154</v>
      </c>
    </row>
    <row r="818" spans="2:65" s="1" customFormat="1" ht="22.5" customHeight="1">
      <c r="B818" s="42"/>
      <c r="C818" s="267" t="s">
        <v>913</v>
      </c>
      <c r="D818" s="267" t="s">
        <v>367</v>
      </c>
      <c r="E818" s="268" t="s">
        <v>914</v>
      </c>
      <c r="F818" s="269" t="s">
        <v>915</v>
      </c>
      <c r="G818" s="270" t="s">
        <v>268</v>
      </c>
      <c r="H818" s="271">
        <v>1</v>
      </c>
      <c r="I818" s="272"/>
      <c r="J818" s="273">
        <f>ROUND(I818*H818,2)</f>
        <v>0</v>
      </c>
      <c r="K818" s="269" t="s">
        <v>22</v>
      </c>
      <c r="L818" s="274"/>
      <c r="M818" s="275" t="s">
        <v>22</v>
      </c>
      <c r="N818" s="276" t="s">
        <v>45</v>
      </c>
      <c r="O818" s="43"/>
      <c r="P818" s="210">
        <f>O818*H818</f>
        <v>0</v>
      </c>
      <c r="Q818" s="210">
        <v>0</v>
      </c>
      <c r="R818" s="210">
        <f>Q818*H818</f>
        <v>0</v>
      </c>
      <c r="S818" s="210">
        <v>0</v>
      </c>
      <c r="T818" s="211">
        <f>S818*H818</f>
        <v>0</v>
      </c>
      <c r="AR818" s="25" t="s">
        <v>430</v>
      </c>
      <c r="AT818" s="25" t="s">
        <v>367</v>
      </c>
      <c r="AU818" s="25" t="s">
        <v>81</v>
      </c>
      <c r="AY818" s="25" t="s">
        <v>154</v>
      </c>
      <c r="BE818" s="212">
        <f>IF(N818="základní",J818,0)</f>
        <v>0</v>
      </c>
      <c r="BF818" s="212">
        <f>IF(N818="snížená",J818,0)</f>
        <v>0</v>
      </c>
      <c r="BG818" s="212">
        <f>IF(N818="zákl. přenesená",J818,0)</f>
        <v>0</v>
      </c>
      <c r="BH818" s="212">
        <f>IF(N818="sníž. přenesená",J818,0)</f>
        <v>0</v>
      </c>
      <c r="BI818" s="212">
        <f>IF(N818="nulová",J818,0)</f>
        <v>0</v>
      </c>
      <c r="BJ818" s="25" t="s">
        <v>24</v>
      </c>
      <c r="BK818" s="212">
        <f>ROUND(I818*H818,2)</f>
        <v>0</v>
      </c>
      <c r="BL818" s="25" t="s">
        <v>281</v>
      </c>
      <c r="BM818" s="25" t="s">
        <v>916</v>
      </c>
    </row>
    <row r="819" spans="2:65" s="12" customFormat="1" ht="12">
      <c r="B819" s="216"/>
      <c r="C819" s="217"/>
      <c r="D819" s="213" t="s">
        <v>165</v>
      </c>
      <c r="E819" s="218" t="s">
        <v>22</v>
      </c>
      <c r="F819" s="219" t="s">
        <v>909</v>
      </c>
      <c r="G819" s="217"/>
      <c r="H819" s="220" t="s">
        <v>22</v>
      </c>
      <c r="I819" s="221"/>
      <c r="J819" s="217"/>
      <c r="K819" s="217"/>
      <c r="L819" s="222"/>
      <c r="M819" s="223"/>
      <c r="N819" s="224"/>
      <c r="O819" s="224"/>
      <c r="P819" s="224"/>
      <c r="Q819" s="224"/>
      <c r="R819" s="224"/>
      <c r="S819" s="224"/>
      <c r="T819" s="225"/>
      <c r="AT819" s="226" t="s">
        <v>165</v>
      </c>
      <c r="AU819" s="226" t="s">
        <v>81</v>
      </c>
      <c r="AV819" s="12" t="s">
        <v>24</v>
      </c>
      <c r="AW819" s="12" t="s">
        <v>37</v>
      </c>
      <c r="AX819" s="12" t="s">
        <v>74</v>
      </c>
      <c r="AY819" s="226" t="s">
        <v>154</v>
      </c>
    </row>
    <row r="820" spans="2:65" s="12" customFormat="1" ht="12">
      <c r="B820" s="216"/>
      <c r="C820" s="217"/>
      <c r="D820" s="213" t="s">
        <v>165</v>
      </c>
      <c r="E820" s="218" t="s">
        <v>22</v>
      </c>
      <c r="F820" s="219" t="s">
        <v>910</v>
      </c>
      <c r="G820" s="217"/>
      <c r="H820" s="220" t="s">
        <v>22</v>
      </c>
      <c r="I820" s="221"/>
      <c r="J820" s="217"/>
      <c r="K820" s="217"/>
      <c r="L820" s="222"/>
      <c r="M820" s="223"/>
      <c r="N820" s="224"/>
      <c r="O820" s="224"/>
      <c r="P820" s="224"/>
      <c r="Q820" s="224"/>
      <c r="R820" s="224"/>
      <c r="S820" s="224"/>
      <c r="T820" s="225"/>
      <c r="AT820" s="226" t="s">
        <v>165</v>
      </c>
      <c r="AU820" s="226" t="s">
        <v>81</v>
      </c>
      <c r="AV820" s="12" t="s">
        <v>24</v>
      </c>
      <c r="AW820" s="12" t="s">
        <v>37</v>
      </c>
      <c r="AX820" s="12" t="s">
        <v>74</v>
      </c>
      <c r="AY820" s="226" t="s">
        <v>154</v>
      </c>
    </row>
    <row r="821" spans="2:65" s="12" customFormat="1" ht="12">
      <c r="B821" s="216"/>
      <c r="C821" s="217"/>
      <c r="D821" s="213" t="s">
        <v>165</v>
      </c>
      <c r="E821" s="218" t="s">
        <v>22</v>
      </c>
      <c r="F821" s="219" t="s">
        <v>911</v>
      </c>
      <c r="G821" s="217"/>
      <c r="H821" s="220" t="s">
        <v>22</v>
      </c>
      <c r="I821" s="221"/>
      <c r="J821" s="217"/>
      <c r="K821" s="217"/>
      <c r="L821" s="222"/>
      <c r="M821" s="223"/>
      <c r="N821" s="224"/>
      <c r="O821" s="224"/>
      <c r="P821" s="224"/>
      <c r="Q821" s="224"/>
      <c r="R821" s="224"/>
      <c r="S821" s="224"/>
      <c r="T821" s="225"/>
      <c r="AT821" s="226" t="s">
        <v>165</v>
      </c>
      <c r="AU821" s="226" t="s">
        <v>81</v>
      </c>
      <c r="AV821" s="12" t="s">
        <v>24</v>
      </c>
      <c r="AW821" s="12" t="s">
        <v>37</v>
      </c>
      <c r="AX821" s="12" t="s">
        <v>74</v>
      </c>
      <c r="AY821" s="226" t="s">
        <v>154</v>
      </c>
    </row>
    <row r="822" spans="2:65" s="12" customFormat="1" ht="12">
      <c r="B822" s="216"/>
      <c r="C822" s="217"/>
      <c r="D822" s="213" t="s">
        <v>165</v>
      </c>
      <c r="E822" s="218" t="s">
        <v>22</v>
      </c>
      <c r="F822" s="219" t="s">
        <v>912</v>
      </c>
      <c r="G822" s="217"/>
      <c r="H822" s="220" t="s">
        <v>22</v>
      </c>
      <c r="I822" s="221"/>
      <c r="J822" s="217"/>
      <c r="K822" s="217"/>
      <c r="L822" s="222"/>
      <c r="M822" s="223"/>
      <c r="N822" s="224"/>
      <c r="O822" s="224"/>
      <c r="P822" s="224"/>
      <c r="Q822" s="224"/>
      <c r="R822" s="224"/>
      <c r="S822" s="224"/>
      <c r="T822" s="225"/>
      <c r="AT822" s="226" t="s">
        <v>165</v>
      </c>
      <c r="AU822" s="226" t="s">
        <v>81</v>
      </c>
      <c r="AV822" s="12" t="s">
        <v>24</v>
      </c>
      <c r="AW822" s="12" t="s">
        <v>37</v>
      </c>
      <c r="AX822" s="12" t="s">
        <v>74</v>
      </c>
      <c r="AY822" s="226" t="s">
        <v>154</v>
      </c>
    </row>
    <row r="823" spans="2:65" s="13" customFormat="1" ht="12">
      <c r="B823" s="227"/>
      <c r="C823" s="228"/>
      <c r="D823" s="229" t="s">
        <v>165</v>
      </c>
      <c r="E823" s="230" t="s">
        <v>22</v>
      </c>
      <c r="F823" s="231" t="s">
        <v>24</v>
      </c>
      <c r="G823" s="228"/>
      <c r="H823" s="232">
        <v>1</v>
      </c>
      <c r="I823" s="233"/>
      <c r="J823" s="228"/>
      <c r="K823" s="228"/>
      <c r="L823" s="234"/>
      <c r="M823" s="235"/>
      <c r="N823" s="236"/>
      <c r="O823" s="236"/>
      <c r="P823" s="236"/>
      <c r="Q823" s="236"/>
      <c r="R823" s="236"/>
      <c r="S823" s="236"/>
      <c r="T823" s="237"/>
      <c r="AT823" s="238" t="s">
        <v>165</v>
      </c>
      <c r="AU823" s="238" t="s">
        <v>81</v>
      </c>
      <c r="AV823" s="13" t="s">
        <v>81</v>
      </c>
      <c r="AW823" s="13" t="s">
        <v>37</v>
      </c>
      <c r="AX823" s="13" t="s">
        <v>24</v>
      </c>
      <c r="AY823" s="238" t="s">
        <v>154</v>
      </c>
    </row>
    <row r="824" spans="2:65" s="1" customFormat="1" ht="22.5" customHeight="1">
      <c r="B824" s="42"/>
      <c r="C824" s="267" t="s">
        <v>917</v>
      </c>
      <c r="D824" s="267" t="s">
        <v>367</v>
      </c>
      <c r="E824" s="268" t="s">
        <v>918</v>
      </c>
      <c r="F824" s="269" t="s">
        <v>919</v>
      </c>
      <c r="G824" s="270" t="s">
        <v>268</v>
      </c>
      <c r="H824" s="271">
        <v>1</v>
      </c>
      <c r="I824" s="272"/>
      <c r="J824" s="273">
        <f>ROUND(I824*H824,2)</f>
        <v>0</v>
      </c>
      <c r="K824" s="269" t="s">
        <v>22</v>
      </c>
      <c r="L824" s="274"/>
      <c r="M824" s="275" t="s">
        <v>22</v>
      </c>
      <c r="N824" s="276" t="s">
        <v>45</v>
      </c>
      <c r="O824" s="43"/>
      <c r="P824" s="210">
        <f>O824*H824</f>
        <v>0</v>
      </c>
      <c r="Q824" s="210">
        <v>0</v>
      </c>
      <c r="R824" s="210">
        <f>Q824*H824</f>
        <v>0</v>
      </c>
      <c r="S824" s="210">
        <v>0</v>
      </c>
      <c r="T824" s="211">
        <f>S824*H824</f>
        <v>0</v>
      </c>
      <c r="AR824" s="25" t="s">
        <v>430</v>
      </c>
      <c r="AT824" s="25" t="s">
        <v>367</v>
      </c>
      <c r="AU824" s="25" t="s">
        <v>81</v>
      </c>
      <c r="AY824" s="25" t="s">
        <v>154</v>
      </c>
      <c r="BE824" s="212">
        <f>IF(N824="základní",J824,0)</f>
        <v>0</v>
      </c>
      <c r="BF824" s="212">
        <f>IF(N824="snížená",J824,0)</f>
        <v>0</v>
      </c>
      <c r="BG824" s="212">
        <f>IF(N824="zákl. přenesená",J824,0)</f>
        <v>0</v>
      </c>
      <c r="BH824" s="212">
        <f>IF(N824="sníž. přenesená",J824,0)</f>
        <v>0</v>
      </c>
      <c r="BI824" s="212">
        <f>IF(N824="nulová",J824,0)</f>
        <v>0</v>
      </c>
      <c r="BJ824" s="25" t="s">
        <v>24</v>
      </c>
      <c r="BK824" s="212">
        <f>ROUND(I824*H824,2)</f>
        <v>0</v>
      </c>
      <c r="BL824" s="25" t="s">
        <v>281</v>
      </c>
      <c r="BM824" s="25" t="s">
        <v>920</v>
      </c>
    </row>
    <row r="825" spans="2:65" s="12" customFormat="1" ht="12">
      <c r="B825" s="216"/>
      <c r="C825" s="217"/>
      <c r="D825" s="213" t="s">
        <v>165</v>
      </c>
      <c r="E825" s="218" t="s">
        <v>22</v>
      </c>
      <c r="F825" s="219" t="s">
        <v>909</v>
      </c>
      <c r="G825" s="217"/>
      <c r="H825" s="220" t="s">
        <v>22</v>
      </c>
      <c r="I825" s="221"/>
      <c r="J825" s="217"/>
      <c r="K825" s="217"/>
      <c r="L825" s="222"/>
      <c r="M825" s="223"/>
      <c r="N825" s="224"/>
      <c r="O825" s="224"/>
      <c r="P825" s="224"/>
      <c r="Q825" s="224"/>
      <c r="R825" s="224"/>
      <c r="S825" s="224"/>
      <c r="T825" s="225"/>
      <c r="AT825" s="226" t="s">
        <v>165</v>
      </c>
      <c r="AU825" s="226" t="s">
        <v>81</v>
      </c>
      <c r="AV825" s="12" t="s">
        <v>24</v>
      </c>
      <c r="AW825" s="12" t="s">
        <v>37</v>
      </c>
      <c r="AX825" s="12" t="s">
        <v>74</v>
      </c>
      <c r="AY825" s="226" t="s">
        <v>154</v>
      </c>
    </row>
    <row r="826" spans="2:65" s="12" customFormat="1" ht="12">
      <c r="B826" s="216"/>
      <c r="C826" s="217"/>
      <c r="D826" s="213" t="s">
        <v>165</v>
      </c>
      <c r="E826" s="218" t="s">
        <v>22</v>
      </c>
      <c r="F826" s="219" t="s">
        <v>910</v>
      </c>
      <c r="G826" s="217"/>
      <c r="H826" s="220" t="s">
        <v>22</v>
      </c>
      <c r="I826" s="221"/>
      <c r="J826" s="217"/>
      <c r="K826" s="217"/>
      <c r="L826" s="222"/>
      <c r="M826" s="223"/>
      <c r="N826" s="224"/>
      <c r="O826" s="224"/>
      <c r="P826" s="224"/>
      <c r="Q826" s="224"/>
      <c r="R826" s="224"/>
      <c r="S826" s="224"/>
      <c r="T826" s="225"/>
      <c r="AT826" s="226" t="s">
        <v>165</v>
      </c>
      <c r="AU826" s="226" t="s">
        <v>81</v>
      </c>
      <c r="AV826" s="12" t="s">
        <v>24</v>
      </c>
      <c r="AW826" s="12" t="s">
        <v>37</v>
      </c>
      <c r="AX826" s="12" t="s">
        <v>74</v>
      </c>
      <c r="AY826" s="226" t="s">
        <v>154</v>
      </c>
    </row>
    <row r="827" spans="2:65" s="12" customFormat="1" ht="12">
      <c r="B827" s="216"/>
      <c r="C827" s="217"/>
      <c r="D827" s="213" t="s">
        <v>165</v>
      </c>
      <c r="E827" s="218" t="s">
        <v>22</v>
      </c>
      <c r="F827" s="219" t="s">
        <v>911</v>
      </c>
      <c r="G827" s="217"/>
      <c r="H827" s="220" t="s">
        <v>22</v>
      </c>
      <c r="I827" s="221"/>
      <c r="J827" s="217"/>
      <c r="K827" s="217"/>
      <c r="L827" s="222"/>
      <c r="M827" s="223"/>
      <c r="N827" s="224"/>
      <c r="O827" s="224"/>
      <c r="P827" s="224"/>
      <c r="Q827" s="224"/>
      <c r="R827" s="224"/>
      <c r="S827" s="224"/>
      <c r="T827" s="225"/>
      <c r="AT827" s="226" t="s">
        <v>165</v>
      </c>
      <c r="AU827" s="226" t="s">
        <v>81</v>
      </c>
      <c r="AV827" s="12" t="s">
        <v>24</v>
      </c>
      <c r="AW827" s="12" t="s">
        <v>37</v>
      </c>
      <c r="AX827" s="12" t="s">
        <v>74</v>
      </c>
      <c r="AY827" s="226" t="s">
        <v>154</v>
      </c>
    </row>
    <row r="828" spans="2:65" s="12" customFormat="1" ht="12">
      <c r="B828" s="216"/>
      <c r="C828" s="217"/>
      <c r="D828" s="213" t="s">
        <v>165</v>
      </c>
      <c r="E828" s="218" t="s">
        <v>22</v>
      </c>
      <c r="F828" s="219" t="s">
        <v>912</v>
      </c>
      <c r="G828" s="217"/>
      <c r="H828" s="220" t="s">
        <v>22</v>
      </c>
      <c r="I828" s="221"/>
      <c r="J828" s="217"/>
      <c r="K828" s="217"/>
      <c r="L828" s="222"/>
      <c r="M828" s="223"/>
      <c r="N828" s="224"/>
      <c r="O828" s="224"/>
      <c r="P828" s="224"/>
      <c r="Q828" s="224"/>
      <c r="R828" s="224"/>
      <c r="S828" s="224"/>
      <c r="T828" s="225"/>
      <c r="AT828" s="226" t="s">
        <v>165</v>
      </c>
      <c r="AU828" s="226" t="s">
        <v>81</v>
      </c>
      <c r="AV828" s="12" t="s">
        <v>24</v>
      </c>
      <c r="AW828" s="12" t="s">
        <v>37</v>
      </c>
      <c r="AX828" s="12" t="s">
        <v>74</v>
      </c>
      <c r="AY828" s="226" t="s">
        <v>154</v>
      </c>
    </row>
    <row r="829" spans="2:65" s="13" customFormat="1" ht="12">
      <c r="B829" s="227"/>
      <c r="C829" s="228"/>
      <c r="D829" s="229" t="s">
        <v>165</v>
      </c>
      <c r="E829" s="230" t="s">
        <v>22</v>
      </c>
      <c r="F829" s="231" t="s">
        <v>24</v>
      </c>
      <c r="G829" s="228"/>
      <c r="H829" s="232">
        <v>1</v>
      </c>
      <c r="I829" s="233"/>
      <c r="J829" s="228"/>
      <c r="K829" s="228"/>
      <c r="L829" s="234"/>
      <c r="M829" s="235"/>
      <c r="N829" s="236"/>
      <c r="O829" s="236"/>
      <c r="P829" s="236"/>
      <c r="Q829" s="236"/>
      <c r="R829" s="236"/>
      <c r="S829" s="236"/>
      <c r="T829" s="237"/>
      <c r="AT829" s="238" t="s">
        <v>165</v>
      </c>
      <c r="AU829" s="238" t="s">
        <v>81</v>
      </c>
      <c r="AV829" s="13" t="s">
        <v>81</v>
      </c>
      <c r="AW829" s="13" t="s">
        <v>37</v>
      </c>
      <c r="AX829" s="13" t="s">
        <v>24</v>
      </c>
      <c r="AY829" s="238" t="s">
        <v>154</v>
      </c>
    </row>
    <row r="830" spans="2:65" s="1" customFormat="1" ht="31.5" customHeight="1">
      <c r="B830" s="42"/>
      <c r="C830" s="201" t="s">
        <v>921</v>
      </c>
      <c r="D830" s="201" t="s">
        <v>156</v>
      </c>
      <c r="E830" s="202" t="s">
        <v>922</v>
      </c>
      <c r="F830" s="203" t="s">
        <v>923</v>
      </c>
      <c r="G830" s="204" t="s">
        <v>268</v>
      </c>
      <c r="H830" s="205">
        <v>1</v>
      </c>
      <c r="I830" s="206"/>
      <c r="J830" s="207">
        <f>ROUND(I830*H830,2)</f>
        <v>0</v>
      </c>
      <c r="K830" s="203" t="s">
        <v>160</v>
      </c>
      <c r="L830" s="62"/>
      <c r="M830" s="208" t="s">
        <v>22</v>
      </c>
      <c r="N830" s="209" t="s">
        <v>45</v>
      </c>
      <c r="O830" s="43"/>
      <c r="P830" s="210">
        <f>O830*H830</f>
        <v>0</v>
      </c>
      <c r="Q830" s="210">
        <v>0</v>
      </c>
      <c r="R830" s="210">
        <f>Q830*H830</f>
        <v>0</v>
      </c>
      <c r="S830" s="210">
        <v>0</v>
      </c>
      <c r="T830" s="211">
        <f>S830*H830</f>
        <v>0</v>
      </c>
      <c r="AR830" s="25" t="s">
        <v>281</v>
      </c>
      <c r="AT830" s="25" t="s">
        <v>156</v>
      </c>
      <c r="AU830" s="25" t="s">
        <v>81</v>
      </c>
      <c r="AY830" s="25" t="s">
        <v>154</v>
      </c>
      <c r="BE830" s="212">
        <f>IF(N830="základní",J830,0)</f>
        <v>0</v>
      </c>
      <c r="BF830" s="212">
        <f>IF(N830="snížená",J830,0)</f>
        <v>0</v>
      </c>
      <c r="BG830" s="212">
        <f>IF(N830="zákl. přenesená",J830,0)</f>
        <v>0</v>
      </c>
      <c r="BH830" s="212">
        <f>IF(N830="sníž. přenesená",J830,0)</f>
        <v>0</v>
      </c>
      <c r="BI830" s="212">
        <f>IF(N830="nulová",J830,0)</f>
        <v>0</v>
      </c>
      <c r="BJ830" s="25" t="s">
        <v>24</v>
      </c>
      <c r="BK830" s="212">
        <f>ROUND(I830*H830,2)</f>
        <v>0</v>
      </c>
      <c r="BL830" s="25" t="s">
        <v>281</v>
      </c>
      <c r="BM830" s="25" t="s">
        <v>924</v>
      </c>
    </row>
    <row r="831" spans="2:65" s="1" customFormat="1" ht="144">
      <c r="B831" s="42"/>
      <c r="C831" s="64"/>
      <c r="D831" s="213" t="s">
        <v>163</v>
      </c>
      <c r="E831" s="64"/>
      <c r="F831" s="214" t="s">
        <v>904</v>
      </c>
      <c r="G831" s="64"/>
      <c r="H831" s="64"/>
      <c r="I831" s="169"/>
      <c r="J831" s="64"/>
      <c r="K831" s="64"/>
      <c r="L831" s="62"/>
      <c r="M831" s="215"/>
      <c r="N831" s="43"/>
      <c r="O831" s="43"/>
      <c r="P831" s="43"/>
      <c r="Q831" s="43"/>
      <c r="R831" s="43"/>
      <c r="S831" s="43"/>
      <c r="T831" s="79"/>
      <c r="AT831" s="25" t="s">
        <v>163</v>
      </c>
      <c r="AU831" s="25" t="s">
        <v>81</v>
      </c>
    </row>
    <row r="832" spans="2:65" s="12" customFormat="1" ht="12">
      <c r="B832" s="216"/>
      <c r="C832" s="217"/>
      <c r="D832" s="213" t="s">
        <v>165</v>
      </c>
      <c r="E832" s="218" t="s">
        <v>22</v>
      </c>
      <c r="F832" s="219" t="s">
        <v>530</v>
      </c>
      <c r="G832" s="217"/>
      <c r="H832" s="220" t="s">
        <v>22</v>
      </c>
      <c r="I832" s="221"/>
      <c r="J832" s="217"/>
      <c r="K832" s="217"/>
      <c r="L832" s="222"/>
      <c r="M832" s="223"/>
      <c r="N832" s="224"/>
      <c r="O832" s="224"/>
      <c r="P832" s="224"/>
      <c r="Q832" s="224"/>
      <c r="R832" s="224"/>
      <c r="S832" s="224"/>
      <c r="T832" s="225"/>
      <c r="AT832" s="226" t="s">
        <v>165</v>
      </c>
      <c r="AU832" s="226" t="s">
        <v>81</v>
      </c>
      <c r="AV832" s="12" t="s">
        <v>24</v>
      </c>
      <c r="AW832" s="12" t="s">
        <v>37</v>
      </c>
      <c r="AX832" s="12" t="s">
        <v>74</v>
      </c>
      <c r="AY832" s="226" t="s">
        <v>154</v>
      </c>
    </row>
    <row r="833" spans="2:65" s="13" customFormat="1" ht="12">
      <c r="B833" s="227"/>
      <c r="C833" s="228"/>
      <c r="D833" s="229" t="s">
        <v>165</v>
      </c>
      <c r="E833" s="230" t="s">
        <v>22</v>
      </c>
      <c r="F833" s="231" t="s">
        <v>24</v>
      </c>
      <c r="G833" s="228"/>
      <c r="H833" s="232">
        <v>1</v>
      </c>
      <c r="I833" s="233"/>
      <c r="J833" s="228"/>
      <c r="K833" s="228"/>
      <c r="L833" s="234"/>
      <c r="M833" s="235"/>
      <c r="N833" s="236"/>
      <c r="O833" s="236"/>
      <c r="P833" s="236"/>
      <c r="Q833" s="236"/>
      <c r="R833" s="236"/>
      <c r="S833" s="236"/>
      <c r="T833" s="237"/>
      <c r="AT833" s="238" t="s">
        <v>165</v>
      </c>
      <c r="AU833" s="238" t="s">
        <v>81</v>
      </c>
      <c r="AV833" s="13" t="s">
        <v>81</v>
      </c>
      <c r="AW833" s="13" t="s">
        <v>37</v>
      </c>
      <c r="AX833" s="13" t="s">
        <v>24</v>
      </c>
      <c r="AY833" s="238" t="s">
        <v>154</v>
      </c>
    </row>
    <row r="834" spans="2:65" s="1" customFormat="1" ht="22.5" customHeight="1">
      <c r="B834" s="42"/>
      <c r="C834" s="267" t="s">
        <v>925</v>
      </c>
      <c r="D834" s="267" t="s">
        <v>367</v>
      </c>
      <c r="E834" s="268" t="s">
        <v>926</v>
      </c>
      <c r="F834" s="269" t="s">
        <v>927</v>
      </c>
      <c r="G834" s="270" t="s">
        <v>268</v>
      </c>
      <c r="H834" s="271">
        <v>1</v>
      </c>
      <c r="I834" s="272"/>
      <c r="J834" s="273">
        <f>ROUND(I834*H834,2)</f>
        <v>0</v>
      </c>
      <c r="K834" s="269" t="s">
        <v>22</v>
      </c>
      <c r="L834" s="274"/>
      <c r="M834" s="275" t="s">
        <v>22</v>
      </c>
      <c r="N834" s="276" t="s">
        <v>45</v>
      </c>
      <c r="O834" s="43"/>
      <c r="P834" s="210">
        <f>O834*H834</f>
        <v>0</v>
      </c>
      <c r="Q834" s="210">
        <v>0</v>
      </c>
      <c r="R834" s="210">
        <f>Q834*H834</f>
        <v>0</v>
      </c>
      <c r="S834" s="210">
        <v>0</v>
      </c>
      <c r="T834" s="211">
        <f>S834*H834</f>
        <v>0</v>
      </c>
      <c r="AR834" s="25" t="s">
        <v>430</v>
      </c>
      <c r="AT834" s="25" t="s">
        <v>367</v>
      </c>
      <c r="AU834" s="25" t="s">
        <v>81</v>
      </c>
      <c r="AY834" s="25" t="s">
        <v>154</v>
      </c>
      <c r="BE834" s="212">
        <f>IF(N834="základní",J834,0)</f>
        <v>0</v>
      </c>
      <c r="BF834" s="212">
        <f>IF(N834="snížená",J834,0)</f>
        <v>0</v>
      </c>
      <c r="BG834" s="212">
        <f>IF(N834="zákl. přenesená",J834,0)</f>
        <v>0</v>
      </c>
      <c r="BH834" s="212">
        <f>IF(N834="sníž. přenesená",J834,0)</f>
        <v>0</v>
      </c>
      <c r="BI834" s="212">
        <f>IF(N834="nulová",J834,0)</f>
        <v>0</v>
      </c>
      <c r="BJ834" s="25" t="s">
        <v>24</v>
      </c>
      <c r="BK834" s="212">
        <f>ROUND(I834*H834,2)</f>
        <v>0</v>
      </c>
      <c r="BL834" s="25" t="s">
        <v>281</v>
      </c>
      <c r="BM834" s="25" t="s">
        <v>928</v>
      </c>
    </row>
    <row r="835" spans="2:65" s="12" customFormat="1" ht="12">
      <c r="B835" s="216"/>
      <c r="C835" s="217"/>
      <c r="D835" s="213" t="s">
        <v>165</v>
      </c>
      <c r="E835" s="218" t="s">
        <v>22</v>
      </c>
      <c r="F835" s="219" t="s">
        <v>929</v>
      </c>
      <c r="G835" s="217"/>
      <c r="H835" s="220" t="s">
        <v>22</v>
      </c>
      <c r="I835" s="221"/>
      <c r="J835" s="217"/>
      <c r="K835" s="217"/>
      <c r="L835" s="222"/>
      <c r="M835" s="223"/>
      <c r="N835" s="224"/>
      <c r="O835" s="224"/>
      <c r="P835" s="224"/>
      <c r="Q835" s="224"/>
      <c r="R835" s="224"/>
      <c r="S835" s="224"/>
      <c r="T835" s="225"/>
      <c r="AT835" s="226" t="s">
        <v>165</v>
      </c>
      <c r="AU835" s="226" t="s">
        <v>81</v>
      </c>
      <c r="AV835" s="12" t="s">
        <v>24</v>
      </c>
      <c r="AW835" s="12" t="s">
        <v>37</v>
      </c>
      <c r="AX835" s="12" t="s">
        <v>74</v>
      </c>
      <c r="AY835" s="226" t="s">
        <v>154</v>
      </c>
    </row>
    <row r="836" spans="2:65" s="12" customFormat="1" ht="12">
      <c r="B836" s="216"/>
      <c r="C836" s="217"/>
      <c r="D836" s="213" t="s">
        <v>165</v>
      </c>
      <c r="E836" s="218" t="s">
        <v>22</v>
      </c>
      <c r="F836" s="219" t="s">
        <v>930</v>
      </c>
      <c r="G836" s="217"/>
      <c r="H836" s="220" t="s">
        <v>22</v>
      </c>
      <c r="I836" s="221"/>
      <c r="J836" s="217"/>
      <c r="K836" s="217"/>
      <c r="L836" s="222"/>
      <c r="M836" s="223"/>
      <c r="N836" s="224"/>
      <c r="O836" s="224"/>
      <c r="P836" s="224"/>
      <c r="Q836" s="224"/>
      <c r="R836" s="224"/>
      <c r="S836" s="224"/>
      <c r="T836" s="225"/>
      <c r="AT836" s="226" t="s">
        <v>165</v>
      </c>
      <c r="AU836" s="226" t="s">
        <v>81</v>
      </c>
      <c r="AV836" s="12" t="s">
        <v>24</v>
      </c>
      <c r="AW836" s="12" t="s">
        <v>37</v>
      </c>
      <c r="AX836" s="12" t="s">
        <v>74</v>
      </c>
      <c r="AY836" s="226" t="s">
        <v>154</v>
      </c>
    </row>
    <row r="837" spans="2:65" s="12" customFormat="1" ht="12">
      <c r="B837" s="216"/>
      <c r="C837" s="217"/>
      <c r="D837" s="213" t="s">
        <v>165</v>
      </c>
      <c r="E837" s="218" t="s">
        <v>22</v>
      </c>
      <c r="F837" s="219" t="s">
        <v>910</v>
      </c>
      <c r="G837" s="217"/>
      <c r="H837" s="220" t="s">
        <v>22</v>
      </c>
      <c r="I837" s="221"/>
      <c r="J837" s="217"/>
      <c r="K837" s="217"/>
      <c r="L837" s="222"/>
      <c r="M837" s="223"/>
      <c r="N837" s="224"/>
      <c r="O837" s="224"/>
      <c r="P837" s="224"/>
      <c r="Q837" s="224"/>
      <c r="R837" s="224"/>
      <c r="S837" s="224"/>
      <c r="T837" s="225"/>
      <c r="AT837" s="226" t="s">
        <v>165</v>
      </c>
      <c r="AU837" s="226" t="s">
        <v>81</v>
      </c>
      <c r="AV837" s="12" t="s">
        <v>24</v>
      </c>
      <c r="AW837" s="12" t="s">
        <v>37</v>
      </c>
      <c r="AX837" s="12" t="s">
        <v>74</v>
      </c>
      <c r="AY837" s="226" t="s">
        <v>154</v>
      </c>
    </row>
    <row r="838" spans="2:65" s="12" customFormat="1" ht="12">
      <c r="B838" s="216"/>
      <c r="C838" s="217"/>
      <c r="D838" s="213" t="s">
        <v>165</v>
      </c>
      <c r="E838" s="218" t="s">
        <v>22</v>
      </c>
      <c r="F838" s="219" t="s">
        <v>911</v>
      </c>
      <c r="G838" s="217"/>
      <c r="H838" s="220" t="s">
        <v>22</v>
      </c>
      <c r="I838" s="221"/>
      <c r="J838" s="217"/>
      <c r="K838" s="217"/>
      <c r="L838" s="222"/>
      <c r="M838" s="223"/>
      <c r="N838" s="224"/>
      <c r="O838" s="224"/>
      <c r="P838" s="224"/>
      <c r="Q838" s="224"/>
      <c r="R838" s="224"/>
      <c r="S838" s="224"/>
      <c r="T838" s="225"/>
      <c r="AT838" s="226" t="s">
        <v>165</v>
      </c>
      <c r="AU838" s="226" t="s">
        <v>81</v>
      </c>
      <c r="AV838" s="12" t="s">
        <v>24</v>
      </c>
      <c r="AW838" s="12" t="s">
        <v>37</v>
      </c>
      <c r="AX838" s="12" t="s">
        <v>74</v>
      </c>
      <c r="AY838" s="226" t="s">
        <v>154</v>
      </c>
    </row>
    <row r="839" spans="2:65" s="12" customFormat="1" ht="12">
      <c r="B839" s="216"/>
      <c r="C839" s="217"/>
      <c r="D839" s="213" t="s">
        <v>165</v>
      </c>
      <c r="E839" s="218" t="s">
        <v>22</v>
      </c>
      <c r="F839" s="219" t="s">
        <v>912</v>
      </c>
      <c r="G839" s="217"/>
      <c r="H839" s="220" t="s">
        <v>22</v>
      </c>
      <c r="I839" s="221"/>
      <c r="J839" s="217"/>
      <c r="K839" s="217"/>
      <c r="L839" s="222"/>
      <c r="M839" s="223"/>
      <c r="N839" s="224"/>
      <c r="O839" s="224"/>
      <c r="P839" s="224"/>
      <c r="Q839" s="224"/>
      <c r="R839" s="224"/>
      <c r="S839" s="224"/>
      <c r="T839" s="225"/>
      <c r="AT839" s="226" t="s">
        <v>165</v>
      </c>
      <c r="AU839" s="226" t="s">
        <v>81</v>
      </c>
      <c r="AV839" s="12" t="s">
        <v>24</v>
      </c>
      <c r="AW839" s="12" t="s">
        <v>37</v>
      </c>
      <c r="AX839" s="12" t="s">
        <v>74</v>
      </c>
      <c r="AY839" s="226" t="s">
        <v>154</v>
      </c>
    </row>
    <row r="840" spans="2:65" s="13" customFormat="1" ht="12">
      <c r="B840" s="227"/>
      <c r="C840" s="228"/>
      <c r="D840" s="229" t="s">
        <v>165</v>
      </c>
      <c r="E840" s="230" t="s">
        <v>22</v>
      </c>
      <c r="F840" s="231" t="s">
        <v>24</v>
      </c>
      <c r="G840" s="228"/>
      <c r="H840" s="232">
        <v>1</v>
      </c>
      <c r="I840" s="233"/>
      <c r="J840" s="228"/>
      <c r="K840" s="228"/>
      <c r="L840" s="234"/>
      <c r="M840" s="235"/>
      <c r="N840" s="236"/>
      <c r="O840" s="236"/>
      <c r="P840" s="236"/>
      <c r="Q840" s="236"/>
      <c r="R840" s="236"/>
      <c r="S840" s="236"/>
      <c r="T840" s="237"/>
      <c r="AT840" s="238" t="s">
        <v>165</v>
      </c>
      <c r="AU840" s="238" t="s">
        <v>81</v>
      </c>
      <c r="AV840" s="13" t="s">
        <v>81</v>
      </c>
      <c r="AW840" s="13" t="s">
        <v>37</v>
      </c>
      <c r="AX840" s="13" t="s">
        <v>24</v>
      </c>
      <c r="AY840" s="238" t="s">
        <v>154</v>
      </c>
    </row>
    <row r="841" spans="2:65" s="1" customFormat="1" ht="31.5" customHeight="1">
      <c r="B841" s="42"/>
      <c r="C841" s="201" t="s">
        <v>931</v>
      </c>
      <c r="D841" s="201" t="s">
        <v>156</v>
      </c>
      <c r="E841" s="202" t="s">
        <v>932</v>
      </c>
      <c r="F841" s="203" t="s">
        <v>933</v>
      </c>
      <c r="G841" s="204" t="s">
        <v>730</v>
      </c>
      <c r="H841" s="278"/>
      <c r="I841" s="206"/>
      <c r="J841" s="207">
        <f>ROUND(I841*H841,2)</f>
        <v>0</v>
      </c>
      <c r="K841" s="203" t="s">
        <v>160</v>
      </c>
      <c r="L841" s="62"/>
      <c r="M841" s="208" t="s">
        <v>22</v>
      </c>
      <c r="N841" s="209" t="s">
        <v>45</v>
      </c>
      <c r="O841" s="43"/>
      <c r="P841" s="210">
        <f>O841*H841</f>
        <v>0</v>
      </c>
      <c r="Q841" s="210">
        <v>0</v>
      </c>
      <c r="R841" s="210">
        <f>Q841*H841</f>
        <v>0</v>
      </c>
      <c r="S841" s="210">
        <v>0</v>
      </c>
      <c r="T841" s="211">
        <f>S841*H841</f>
        <v>0</v>
      </c>
      <c r="AR841" s="25" t="s">
        <v>281</v>
      </c>
      <c r="AT841" s="25" t="s">
        <v>156</v>
      </c>
      <c r="AU841" s="25" t="s">
        <v>81</v>
      </c>
      <c r="AY841" s="25" t="s">
        <v>154</v>
      </c>
      <c r="BE841" s="212">
        <f>IF(N841="základní",J841,0)</f>
        <v>0</v>
      </c>
      <c r="BF841" s="212">
        <f>IF(N841="snížená",J841,0)</f>
        <v>0</v>
      </c>
      <c r="BG841" s="212">
        <f>IF(N841="zákl. přenesená",J841,0)</f>
        <v>0</v>
      </c>
      <c r="BH841" s="212">
        <f>IF(N841="sníž. přenesená",J841,0)</f>
        <v>0</v>
      </c>
      <c r="BI841" s="212">
        <f>IF(N841="nulová",J841,0)</f>
        <v>0</v>
      </c>
      <c r="BJ841" s="25" t="s">
        <v>24</v>
      </c>
      <c r="BK841" s="212">
        <f>ROUND(I841*H841,2)</f>
        <v>0</v>
      </c>
      <c r="BL841" s="25" t="s">
        <v>281</v>
      </c>
      <c r="BM841" s="25" t="s">
        <v>934</v>
      </c>
    </row>
    <row r="842" spans="2:65" s="1" customFormat="1" ht="108">
      <c r="B842" s="42"/>
      <c r="C842" s="64"/>
      <c r="D842" s="213" t="s">
        <v>163</v>
      </c>
      <c r="E842" s="64"/>
      <c r="F842" s="214" t="s">
        <v>935</v>
      </c>
      <c r="G842" s="64"/>
      <c r="H842" s="64"/>
      <c r="I842" s="169"/>
      <c r="J842" s="64"/>
      <c r="K842" s="64"/>
      <c r="L842" s="62"/>
      <c r="M842" s="215"/>
      <c r="N842" s="43"/>
      <c r="O842" s="43"/>
      <c r="P842" s="43"/>
      <c r="Q842" s="43"/>
      <c r="R842" s="43"/>
      <c r="S842" s="43"/>
      <c r="T842" s="79"/>
      <c r="AT842" s="25" t="s">
        <v>163</v>
      </c>
      <c r="AU842" s="25" t="s">
        <v>81</v>
      </c>
    </row>
    <row r="843" spans="2:65" s="11" customFormat="1" ht="29.85" customHeight="1">
      <c r="B843" s="184"/>
      <c r="C843" s="185"/>
      <c r="D843" s="198" t="s">
        <v>73</v>
      </c>
      <c r="E843" s="199" t="s">
        <v>936</v>
      </c>
      <c r="F843" s="199" t="s">
        <v>937</v>
      </c>
      <c r="G843" s="185"/>
      <c r="H843" s="185"/>
      <c r="I843" s="188"/>
      <c r="J843" s="200">
        <f>BK843</f>
        <v>0</v>
      </c>
      <c r="K843" s="185"/>
      <c r="L843" s="190"/>
      <c r="M843" s="191"/>
      <c r="N843" s="192"/>
      <c r="O843" s="192"/>
      <c r="P843" s="193">
        <f>SUM(P844:P882)</f>
        <v>0</v>
      </c>
      <c r="Q843" s="192"/>
      <c r="R843" s="193">
        <f>SUM(R844:R882)</f>
        <v>0</v>
      </c>
      <c r="S843" s="192"/>
      <c r="T843" s="194">
        <f>SUM(T844:T882)</f>
        <v>0</v>
      </c>
      <c r="AR843" s="195" t="s">
        <v>81</v>
      </c>
      <c r="AT843" s="196" t="s">
        <v>73</v>
      </c>
      <c r="AU843" s="196" t="s">
        <v>24</v>
      </c>
      <c r="AY843" s="195" t="s">
        <v>154</v>
      </c>
      <c r="BK843" s="197">
        <f>SUM(BK844:BK882)</f>
        <v>0</v>
      </c>
    </row>
    <row r="844" spans="2:65" s="1" customFormat="1" ht="22.5" customHeight="1">
      <c r="B844" s="42"/>
      <c r="C844" s="201" t="s">
        <v>938</v>
      </c>
      <c r="D844" s="201" t="s">
        <v>156</v>
      </c>
      <c r="E844" s="202" t="s">
        <v>939</v>
      </c>
      <c r="F844" s="203" t="s">
        <v>940</v>
      </c>
      <c r="G844" s="204" t="s">
        <v>941</v>
      </c>
      <c r="H844" s="205">
        <v>83</v>
      </c>
      <c r="I844" s="206"/>
      <c r="J844" s="207">
        <f>ROUND(I844*H844,2)</f>
        <v>0</v>
      </c>
      <c r="K844" s="203" t="s">
        <v>22</v>
      </c>
      <c r="L844" s="62"/>
      <c r="M844" s="208" t="s">
        <v>22</v>
      </c>
      <c r="N844" s="209" t="s">
        <v>45</v>
      </c>
      <c r="O844" s="43"/>
      <c r="P844" s="210">
        <f>O844*H844</f>
        <v>0</v>
      </c>
      <c r="Q844" s="210">
        <v>0</v>
      </c>
      <c r="R844" s="210">
        <f>Q844*H844</f>
        <v>0</v>
      </c>
      <c r="S844" s="210">
        <v>0</v>
      </c>
      <c r="T844" s="211">
        <f>S844*H844</f>
        <v>0</v>
      </c>
      <c r="AR844" s="25" t="s">
        <v>281</v>
      </c>
      <c r="AT844" s="25" t="s">
        <v>156</v>
      </c>
      <c r="AU844" s="25" t="s">
        <v>81</v>
      </c>
      <c r="AY844" s="25" t="s">
        <v>154</v>
      </c>
      <c r="BE844" s="212">
        <f>IF(N844="základní",J844,0)</f>
        <v>0</v>
      </c>
      <c r="BF844" s="212">
        <f>IF(N844="snížená",J844,0)</f>
        <v>0</v>
      </c>
      <c r="BG844" s="212">
        <f>IF(N844="zákl. přenesená",J844,0)</f>
        <v>0</v>
      </c>
      <c r="BH844" s="212">
        <f>IF(N844="sníž. přenesená",J844,0)</f>
        <v>0</v>
      </c>
      <c r="BI844" s="212">
        <f>IF(N844="nulová",J844,0)</f>
        <v>0</v>
      </c>
      <c r="BJ844" s="25" t="s">
        <v>24</v>
      </c>
      <c r="BK844" s="212">
        <f>ROUND(I844*H844,2)</f>
        <v>0</v>
      </c>
      <c r="BL844" s="25" t="s">
        <v>281</v>
      </c>
      <c r="BM844" s="25" t="s">
        <v>942</v>
      </c>
    </row>
    <row r="845" spans="2:65" s="12" customFormat="1" ht="12">
      <c r="B845" s="216"/>
      <c r="C845" s="217"/>
      <c r="D845" s="213" t="s">
        <v>165</v>
      </c>
      <c r="E845" s="218" t="s">
        <v>22</v>
      </c>
      <c r="F845" s="219" t="s">
        <v>943</v>
      </c>
      <c r="G845" s="217"/>
      <c r="H845" s="220" t="s">
        <v>22</v>
      </c>
      <c r="I845" s="221"/>
      <c r="J845" s="217"/>
      <c r="K845" s="217"/>
      <c r="L845" s="222"/>
      <c r="M845" s="223"/>
      <c r="N845" s="224"/>
      <c r="O845" s="224"/>
      <c r="P845" s="224"/>
      <c r="Q845" s="224"/>
      <c r="R845" s="224"/>
      <c r="S845" s="224"/>
      <c r="T845" s="225"/>
      <c r="AT845" s="226" t="s">
        <v>165</v>
      </c>
      <c r="AU845" s="226" t="s">
        <v>81</v>
      </c>
      <c r="AV845" s="12" t="s">
        <v>24</v>
      </c>
      <c r="AW845" s="12" t="s">
        <v>37</v>
      </c>
      <c r="AX845" s="12" t="s">
        <v>74</v>
      </c>
      <c r="AY845" s="226" t="s">
        <v>154</v>
      </c>
    </row>
    <row r="846" spans="2:65" s="12" customFormat="1" ht="12">
      <c r="B846" s="216"/>
      <c r="C846" s="217"/>
      <c r="D846" s="213" t="s">
        <v>165</v>
      </c>
      <c r="E846" s="218" t="s">
        <v>22</v>
      </c>
      <c r="F846" s="219" t="s">
        <v>944</v>
      </c>
      <c r="G846" s="217"/>
      <c r="H846" s="220" t="s">
        <v>22</v>
      </c>
      <c r="I846" s="221"/>
      <c r="J846" s="217"/>
      <c r="K846" s="217"/>
      <c r="L846" s="222"/>
      <c r="M846" s="223"/>
      <c r="N846" s="224"/>
      <c r="O846" s="224"/>
      <c r="P846" s="224"/>
      <c r="Q846" s="224"/>
      <c r="R846" s="224"/>
      <c r="S846" s="224"/>
      <c r="T846" s="225"/>
      <c r="AT846" s="226" t="s">
        <v>165</v>
      </c>
      <c r="AU846" s="226" t="s">
        <v>81</v>
      </c>
      <c r="AV846" s="12" t="s">
        <v>24</v>
      </c>
      <c r="AW846" s="12" t="s">
        <v>37</v>
      </c>
      <c r="AX846" s="12" t="s">
        <v>74</v>
      </c>
      <c r="AY846" s="226" t="s">
        <v>154</v>
      </c>
    </row>
    <row r="847" spans="2:65" s="12" customFormat="1" ht="12">
      <c r="B847" s="216"/>
      <c r="C847" s="217"/>
      <c r="D847" s="213" t="s">
        <v>165</v>
      </c>
      <c r="E847" s="218" t="s">
        <v>22</v>
      </c>
      <c r="F847" s="219" t="s">
        <v>945</v>
      </c>
      <c r="G847" s="217"/>
      <c r="H847" s="220" t="s">
        <v>22</v>
      </c>
      <c r="I847" s="221"/>
      <c r="J847" s="217"/>
      <c r="K847" s="217"/>
      <c r="L847" s="222"/>
      <c r="M847" s="223"/>
      <c r="N847" s="224"/>
      <c r="O847" s="224"/>
      <c r="P847" s="224"/>
      <c r="Q847" s="224"/>
      <c r="R847" s="224"/>
      <c r="S847" s="224"/>
      <c r="T847" s="225"/>
      <c r="AT847" s="226" t="s">
        <v>165</v>
      </c>
      <c r="AU847" s="226" t="s">
        <v>81</v>
      </c>
      <c r="AV847" s="12" t="s">
        <v>24</v>
      </c>
      <c r="AW847" s="12" t="s">
        <v>37</v>
      </c>
      <c r="AX847" s="12" t="s">
        <v>74</v>
      </c>
      <c r="AY847" s="226" t="s">
        <v>154</v>
      </c>
    </row>
    <row r="848" spans="2:65" s="12" customFormat="1" ht="12">
      <c r="B848" s="216"/>
      <c r="C848" s="217"/>
      <c r="D848" s="213" t="s">
        <v>165</v>
      </c>
      <c r="E848" s="218" t="s">
        <v>22</v>
      </c>
      <c r="F848" s="219" t="s">
        <v>946</v>
      </c>
      <c r="G848" s="217"/>
      <c r="H848" s="220" t="s">
        <v>22</v>
      </c>
      <c r="I848" s="221"/>
      <c r="J848" s="217"/>
      <c r="K848" s="217"/>
      <c r="L848" s="222"/>
      <c r="M848" s="223"/>
      <c r="N848" s="224"/>
      <c r="O848" s="224"/>
      <c r="P848" s="224"/>
      <c r="Q848" s="224"/>
      <c r="R848" s="224"/>
      <c r="S848" s="224"/>
      <c r="T848" s="225"/>
      <c r="AT848" s="226" t="s">
        <v>165</v>
      </c>
      <c r="AU848" s="226" t="s">
        <v>81</v>
      </c>
      <c r="AV848" s="12" t="s">
        <v>24</v>
      </c>
      <c r="AW848" s="12" t="s">
        <v>37</v>
      </c>
      <c r="AX848" s="12" t="s">
        <v>74</v>
      </c>
      <c r="AY848" s="226" t="s">
        <v>154</v>
      </c>
    </row>
    <row r="849" spans="2:65" s="12" customFormat="1" ht="12">
      <c r="B849" s="216"/>
      <c r="C849" s="217"/>
      <c r="D849" s="213" t="s">
        <v>165</v>
      </c>
      <c r="E849" s="218" t="s">
        <v>22</v>
      </c>
      <c r="F849" s="219" t="s">
        <v>947</v>
      </c>
      <c r="G849" s="217"/>
      <c r="H849" s="220" t="s">
        <v>22</v>
      </c>
      <c r="I849" s="221"/>
      <c r="J849" s="217"/>
      <c r="K849" s="217"/>
      <c r="L849" s="222"/>
      <c r="M849" s="223"/>
      <c r="N849" s="224"/>
      <c r="O849" s="224"/>
      <c r="P849" s="224"/>
      <c r="Q849" s="224"/>
      <c r="R849" s="224"/>
      <c r="S849" s="224"/>
      <c r="T849" s="225"/>
      <c r="AT849" s="226" t="s">
        <v>165</v>
      </c>
      <c r="AU849" s="226" t="s">
        <v>81</v>
      </c>
      <c r="AV849" s="12" t="s">
        <v>24</v>
      </c>
      <c r="AW849" s="12" t="s">
        <v>37</v>
      </c>
      <c r="AX849" s="12" t="s">
        <v>74</v>
      </c>
      <c r="AY849" s="226" t="s">
        <v>154</v>
      </c>
    </row>
    <row r="850" spans="2:65" s="12" customFormat="1" ht="12">
      <c r="B850" s="216"/>
      <c r="C850" s="217"/>
      <c r="D850" s="213" t="s">
        <v>165</v>
      </c>
      <c r="E850" s="218" t="s">
        <v>22</v>
      </c>
      <c r="F850" s="219" t="s">
        <v>948</v>
      </c>
      <c r="G850" s="217"/>
      <c r="H850" s="220" t="s">
        <v>22</v>
      </c>
      <c r="I850" s="221"/>
      <c r="J850" s="217"/>
      <c r="K850" s="217"/>
      <c r="L850" s="222"/>
      <c r="M850" s="223"/>
      <c r="N850" s="224"/>
      <c r="O850" s="224"/>
      <c r="P850" s="224"/>
      <c r="Q850" s="224"/>
      <c r="R850" s="224"/>
      <c r="S850" s="224"/>
      <c r="T850" s="225"/>
      <c r="AT850" s="226" t="s">
        <v>165</v>
      </c>
      <c r="AU850" s="226" t="s">
        <v>81</v>
      </c>
      <c r="AV850" s="12" t="s">
        <v>24</v>
      </c>
      <c r="AW850" s="12" t="s">
        <v>37</v>
      </c>
      <c r="AX850" s="12" t="s">
        <v>74</v>
      </c>
      <c r="AY850" s="226" t="s">
        <v>154</v>
      </c>
    </row>
    <row r="851" spans="2:65" s="12" customFormat="1" ht="12">
      <c r="B851" s="216"/>
      <c r="C851" s="217"/>
      <c r="D851" s="213" t="s">
        <v>165</v>
      </c>
      <c r="E851" s="218" t="s">
        <v>22</v>
      </c>
      <c r="F851" s="219" t="s">
        <v>949</v>
      </c>
      <c r="G851" s="217"/>
      <c r="H851" s="220" t="s">
        <v>22</v>
      </c>
      <c r="I851" s="221"/>
      <c r="J851" s="217"/>
      <c r="K851" s="217"/>
      <c r="L851" s="222"/>
      <c r="M851" s="223"/>
      <c r="N851" s="224"/>
      <c r="O851" s="224"/>
      <c r="P851" s="224"/>
      <c r="Q851" s="224"/>
      <c r="R851" s="224"/>
      <c r="S851" s="224"/>
      <c r="T851" s="225"/>
      <c r="AT851" s="226" t="s">
        <v>165</v>
      </c>
      <c r="AU851" s="226" t="s">
        <v>81</v>
      </c>
      <c r="AV851" s="12" t="s">
        <v>24</v>
      </c>
      <c r="AW851" s="12" t="s">
        <v>37</v>
      </c>
      <c r="AX851" s="12" t="s">
        <v>74</v>
      </c>
      <c r="AY851" s="226" t="s">
        <v>154</v>
      </c>
    </row>
    <row r="852" spans="2:65" s="12" customFormat="1" ht="12">
      <c r="B852" s="216"/>
      <c r="C852" s="217"/>
      <c r="D852" s="213" t="s">
        <v>165</v>
      </c>
      <c r="E852" s="218" t="s">
        <v>22</v>
      </c>
      <c r="F852" s="219" t="s">
        <v>349</v>
      </c>
      <c r="G852" s="217"/>
      <c r="H852" s="220" t="s">
        <v>22</v>
      </c>
      <c r="I852" s="221"/>
      <c r="J852" s="217"/>
      <c r="K852" s="217"/>
      <c r="L852" s="222"/>
      <c r="M852" s="223"/>
      <c r="N852" s="224"/>
      <c r="O852" s="224"/>
      <c r="P852" s="224"/>
      <c r="Q852" s="224"/>
      <c r="R852" s="224"/>
      <c r="S852" s="224"/>
      <c r="T852" s="225"/>
      <c r="AT852" s="226" t="s">
        <v>165</v>
      </c>
      <c r="AU852" s="226" t="s">
        <v>81</v>
      </c>
      <c r="AV852" s="12" t="s">
        <v>24</v>
      </c>
      <c r="AW852" s="12" t="s">
        <v>37</v>
      </c>
      <c r="AX852" s="12" t="s">
        <v>74</v>
      </c>
      <c r="AY852" s="226" t="s">
        <v>154</v>
      </c>
    </row>
    <row r="853" spans="2:65" s="12" customFormat="1" ht="12">
      <c r="B853" s="216"/>
      <c r="C853" s="217"/>
      <c r="D853" s="213" t="s">
        <v>165</v>
      </c>
      <c r="E853" s="218" t="s">
        <v>22</v>
      </c>
      <c r="F853" s="219" t="s">
        <v>350</v>
      </c>
      <c r="G853" s="217"/>
      <c r="H853" s="220" t="s">
        <v>22</v>
      </c>
      <c r="I853" s="221"/>
      <c r="J853" s="217"/>
      <c r="K853" s="217"/>
      <c r="L853" s="222"/>
      <c r="M853" s="223"/>
      <c r="N853" s="224"/>
      <c r="O853" s="224"/>
      <c r="P853" s="224"/>
      <c r="Q853" s="224"/>
      <c r="R853" s="224"/>
      <c r="S853" s="224"/>
      <c r="T853" s="225"/>
      <c r="AT853" s="226" t="s">
        <v>165</v>
      </c>
      <c r="AU853" s="226" t="s">
        <v>81</v>
      </c>
      <c r="AV853" s="12" t="s">
        <v>24</v>
      </c>
      <c r="AW853" s="12" t="s">
        <v>37</v>
      </c>
      <c r="AX853" s="12" t="s">
        <v>74</v>
      </c>
      <c r="AY853" s="226" t="s">
        <v>154</v>
      </c>
    </row>
    <row r="854" spans="2:65" s="12" customFormat="1" ht="12">
      <c r="B854" s="216"/>
      <c r="C854" s="217"/>
      <c r="D854" s="213" t="s">
        <v>165</v>
      </c>
      <c r="E854" s="218" t="s">
        <v>22</v>
      </c>
      <c r="F854" s="219" t="s">
        <v>444</v>
      </c>
      <c r="G854" s="217"/>
      <c r="H854" s="220" t="s">
        <v>22</v>
      </c>
      <c r="I854" s="221"/>
      <c r="J854" s="217"/>
      <c r="K854" s="217"/>
      <c r="L854" s="222"/>
      <c r="M854" s="223"/>
      <c r="N854" s="224"/>
      <c r="O854" s="224"/>
      <c r="P854" s="224"/>
      <c r="Q854" s="224"/>
      <c r="R854" s="224"/>
      <c r="S854" s="224"/>
      <c r="T854" s="225"/>
      <c r="AT854" s="226" t="s">
        <v>165</v>
      </c>
      <c r="AU854" s="226" t="s">
        <v>81</v>
      </c>
      <c r="AV854" s="12" t="s">
        <v>24</v>
      </c>
      <c r="AW854" s="12" t="s">
        <v>37</v>
      </c>
      <c r="AX854" s="12" t="s">
        <v>74</v>
      </c>
      <c r="AY854" s="226" t="s">
        <v>154</v>
      </c>
    </row>
    <row r="855" spans="2:65" s="13" customFormat="1" ht="12">
      <c r="B855" s="227"/>
      <c r="C855" s="228"/>
      <c r="D855" s="229" t="s">
        <v>165</v>
      </c>
      <c r="E855" s="230" t="s">
        <v>22</v>
      </c>
      <c r="F855" s="231" t="s">
        <v>950</v>
      </c>
      <c r="G855" s="228"/>
      <c r="H855" s="232">
        <v>83</v>
      </c>
      <c r="I855" s="233"/>
      <c r="J855" s="228"/>
      <c r="K855" s="228"/>
      <c r="L855" s="234"/>
      <c r="M855" s="235"/>
      <c r="N855" s="236"/>
      <c r="O855" s="236"/>
      <c r="P855" s="236"/>
      <c r="Q855" s="236"/>
      <c r="R855" s="236"/>
      <c r="S855" s="236"/>
      <c r="T855" s="237"/>
      <c r="AT855" s="238" t="s">
        <v>165</v>
      </c>
      <c r="AU855" s="238" t="s">
        <v>81</v>
      </c>
      <c r="AV855" s="13" t="s">
        <v>81</v>
      </c>
      <c r="AW855" s="13" t="s">
        <v>37</v>
      </c>
      <c r="AX855" s="13" t="s">
        <v>24</v>
      </c>
      <c r="AY855" s="238" t="s">
        <v>154</v>
      </c>
    </row>
    <row r="856" spans="2:65" s="1" customFormat="1" ht="22.5" customHeight="1">
      <c r="B856" s="42"/>
      <c r="C856" s="201" t="s">
        <v>951</v>
      </c>
      <c r="D856" s="201" t="s">
        <v>156</v>
      </c>
      <c r="E856" s="202" t="s">
        <v>952</v>
      </c>
      <c r="F856" s="203" t="s">
        <v>953</v>
      </c>
      <c r="G856" s="204" t="s">
        <v>941</v>
      </c>
      <c r="H856" s="205">
        <v>1157.7</v>
      </c>
      <c r="I856" s="206"/>
      <c r="J856" s="207">
        <f>ROUND(I856*H856,2)</f>
        <v>0</v>
      </c>
      <c r="K856" s="203" t="s">
        <v>22</v>
      </c>
      <c r="L856" s="62"/>
      <c r="M856" s="208" t="s">
        <v>22</v>
      </c>
      <c r="N856" s="209" t="s">
        <v>45</v>
      </c>
      <c r="O856" s="43"/>
      <c r="P856" s="210">
        <f>O856*H856</f>
        <v>0</v>
      </c>
      <c r="Q856" s="210">
        <v>0</v>
      </c>
      <c r="R856" s="210">
        <f>Q856*H856</f>
        <v>0</v>
      </c>
      <c r="S856" s="210">
        <v>0</v>
      </c>
      <c r="T856" s="211">
        <f>S856*H856</f>
        <v>0</v>
      </c>
      <c r="AR856" s="25" t="s">
        <v>281</v>
      </c>
      <c r="AT856" s="25" t="s">
        <v>156</v>
      </c>
      <c r="AU856" s="25" t="s">
        <v>81</v>
      </c>
      <c r="AY856" s="25" t="s">
        <v>154</v>
      </c>
      <c r="BE856" s="212">
        <f>IF(N856="základní",J856,0)</f>
        <v>0</v>
      </c>
      <c r="BF856" s="212">
        <f>IF(N856="snížená",J856,0)</f>
        <v>0</v>
      </c>
      <c r="BG856" s="212">
        <f>IF(N856="zákl. přenesená",J856,0)</f>
        <v>0</v>
      </c>
      <c r="BH856" s="212">
        <f>IF(N856="sníž. přenesená",J856,0)</f>
        <v>0</v>
      </c>
      <c r="BI856" s="212">
        <f>IF(N856="nulová",J856,0)</f>
        <v>0</v>
      </c>
      <c r="BJ856" s="25" t="s">
        <v>24</v>
      </c>
      <c r="BK856" s="212">
        <f>ROUND(I856*H856,2)</f>
        <v>0</v>
      </c>
      <c r="BL856" s="25" t="s">
        <v>281</v>
      </c>
      <c r="BM856" s="25" t="s">
        <v>954</v>
      </c>
    </row>
    <row r="857" spans="2:65" s="12" customFormat="1" ht="12">
      <c r="B857" s="216"/>
      <c r="C857" s="217"/>
      <c r="D857" s="213" t="s">
        <v>165</v>
      </c>
      <c r="E857" s="218" t="s">
        <v>22</v>
      </c>
      <c r="F857" s="219" t="s">
        <v>943</v>
      </c>
      <c r="G857" s="217"/>
      <c r="H857" s="220" t="s">
        <v>22</v>
      </c>
      <c r="I857" s="221"/>
      <c r="J857" s="217"/>
      <c r="K857" s="217"/>
      <c r="L857" s="222"/>
      <c r="M857" s="223"/>
      <c r="N857" s="224"/>
      <c r="O857" s="224"/>
      <c r="P857" s="224"/>
      <c r="Q857" s="224"/>
      <c r="R857" s="224"/>
      <c r="S857" s="224"/>
      <c r="T857" s="225"/>
      <c r="AT857" s="226" t="s">
        <v>165</v>
      </c>
      <c r="AU857" s="226" t="s">
        <v>81</v>
      </c>
      <c r="AV857" s="12" t="s">
        <v>24</v>
      </c>
      <c r="AW857" s="12" t="s">
        <v>37</v>
      </c>
      <c r="AX857" s="12" t="s">
        <v>74</v>
      </c>
      <c r="AY857" s="226" t="s">
        <v>154</v>
      </c>
    </row>
    <row r="858" spans="2:65" s="12" customFormat="1" ht="12">
      <c r="B858" s="216"/>
      <c r="C858" s="217"/>
      <c r="D858" s="213" t="s">
        <v>165</v>
      </c>
      <c r="E858" s="218" t="s">
        <v>22</v>
      </c>
      <c r="F858" s="219" t="s">
        <v>944</v>
      </c>
      <c r="G858" s="217"/>
      <c r="H858" s="220" t="s">
        <v>22</v>
      </c>
      <c r="I858" s="221"/>
      <c r="J858" s="217"/>
      <c r="K858" s="217"/>
      <c r="L858" s="222"/>
      <c r="M858" s="223"/>
      <c r="N858" s="224"/>
      <c r="O858" s="224"/>
      <c r="P858" s="224"/>
      <c r="Q858" s="224"/>
      <c r="R858" s="224"/>
      <c r="S858" s="224"/>
      <c r="T858" s="225"/>
      <c r="AT858" s="226" t="s">
        <v>165</v>
      </c>
      <c r="AU858" s="226" t="s">
        <v>81</v>
      </c>
      <c r="AV858" s="12" t="s">
        <v>24</v>
      </c>
      <c r="AW858" s="12" t="s">
        <v>37</v>
      </c>
      <c r="AX858" s="12" t="s">
        <v>74</v>
      </c>
      <c r="AY858" s="226" t="s">
        <v>154</v>
      </c>
    </row>
    <row r="859" spans="2:65" s="12" customFormat="1" ht="12">
      <c r="B859" s="216"/>
      <c r="C859" s="217"/>
      <c r="D859" s="213" t="s">
        <v>165</v>
      </c>
      <c r="E859" s="218" t="s">
        <v>22</v>
      </c>
      <c r="F859" s="219" t="s">
        <v>947</v>
      </c>
      <c r="G859" s="217"/>
      <c r="H859" s="220" t="s">
        <v>22</v>
      </c>
      <c r="I859" s="221"/>
      <c r="J859" s="217"/>
      <c r="K859" s="217"/>
      <c r="L859" s="222"/>
      <c r="M859" s="223"/>
      <c r="N859" s="224"/>
      <c r="O859" s="224"/>
      <c r="P859" s="224"/>
      <c r="Q859" s="224"/>
      <c r="R859" s="224"/>
      <c r="S859" s="224"/>
      <c r="T859" s="225"/>
      <c r="AT859" s="226" t="s">
        <v>165</v>
      </c>
      <c r="AU859" s="226" t="s">
        <v>81</v>
      </c>
      <c r="AV859" s="12" t="s">
        <v>24</v>
      </c>
      <c r="AW859" s="12" t="s">
        <v>37</v>
      </c>
      <c r="AX859" s="12" t="s">
        <v>74</v>
      </c>
      <c r="AY859" s="226" t="s">
        <v>154</v>
      </c>
    </row>
    <row r="860" spans="2:65" s="12" customFormat="1" ht="12">
      <c r="B860" s="216"/>
      <c r="C860" s="217"/>
      <c r="D860" s="213" t="s">
        <v>165</v>
      </c>
      <c r="E860" s="218" t="s">
        <v>22</v>
      </c>
      <c r="F860" s="219" t="s">
        <v>948</v>
      </c>
      <c r="G860" s="217"/>
      <c r="H860" s="220" t="s">
        <v>22</v>
      </c>
      <c r="I860" s="221"/>
      <c r="J860" s="217"/>
      <c r="K860" s="217"/>
      <c r="L860" s="222"/>
      <c r="M860" s="223"/>
      <c r="N860" s="224"/>
      <c r="O860" s="224"/>
      <c r="P860" s="224"/>
      <c r="Q860" s="224"/>
      <c r="R860" s="224"/>
      <c r="S860" s="224"/>
      <c r="T860" s="225"/>
      <c r="AT860" s="226" t="s">
        <v>165</v>
      </c>
      <c r="AU860" s="226" t="s">
        <v>81</v>
      </c>
      <c r="AV860" s="12" t="s">
        <v>24</v>
      </c>
      <c r="AW860" s="12" t="s">
        <v>37</v>
      </c>
      <c r="AX860" s="12" t="s">
        <v>74</v>
      </c>
      <c r="AY860" s="226" t="s">
        <v>154</v>
      </c>
    </row>
    <row r="861" spans="2:65" s="12" customFormat="1" ht="12">
      <c r="B861" s="216"/>
      <c r="C861" s="217"/>
      <c r="D861" s="213" t="s">
        <v>165</v>
      </c>
      <c r="E861" s="218" t="s">
        <v>22</v>
      </c>
      <c r="F861" s="219" t="s">
        <v>955</v>
      </c>
      <c r="G861" s="217"/>
      <c r="H861" s="220" t="s">
        <v>22</v>
      </c>
      <c r="I861" s="221"/>
      <c r="J861" s="217"/>
      <c r="K861" s="217"/>
      <c r="L861" s="222"/>
      <c r="M861" s="223"/>
      <c r="N861" s="224"/>
      <c r="O861" s="224"/>
      <c r="P861" s="224"/>
      <c r="Q861" s="224"/>
      <c r="R861" s="224"/>
      <c r="S861" s="224"/>
      <c r="T861" s="225"/>
      <c r="AT861" s="226" t="s">
        <v>165</v>
      </c>
      <c r="AU861" s="226" t="s">
        <v>81</v>
      </c>
      <c r="AV861" s="12" t="s">
        <v>24</v>
      </c>
      <c r="AW861" s="12" t="s">
        <v>37</v>
      </c>
      <c r="AX861" s="12" t="s">
        <v>74</v>
      </c>
      <c r="AY861" s="226" t="s">
        <v>154</v>
      </c>
    </row>
    <row r="862" spans="2:65" s="12" customFormat="1" ht="12">
      <c r="B862" s="216"/>
      <c r="C862" s="217"/>
      <c r="D862" s="213" t="s">
        <v>165</v>
      </c>
      <c r="E862" s="218" t="s">
        <v>22</v>
      </c>
      <c r="F862" s="219" t="s">
        <v>349</v>
      </c>
      <c r="G862" s="217"/>
      <c r="H862" s="220" t="s">
        <v>22</v>
      </c>
      <c r="I862" s="221"/>
      <c r="J862" s="217"/>
      <c r="K862" s="217"/>
      <c r="L862" s="222"/>
      <c r="M862" s="223"/>
      <c r="N862" s="224"/>
      <c r="O862" s="224"/>
      <c r="P862" s="224"/>
      <c r="Q862" s="224"/>
      <c r="R862" s="224"/>
      <c r="S862" s="224"/>
      <c r="T862" s="225"/>
      <c r="AT862" s="226" t="s">
        <v>165</v>
      </c>
      <c r="AU862" s="226" t="s">
        <v>81</v>
      </c>
      <c r="AV862" s="12" t="s">
        <v>24</v>
      </c>
      <c r="AW862" s="12" t="s">
        <v>37</v>
      </c>
      <c r="AX862" s="12" t="s">
        <v>74</v>
      </c>
      <c r="AY862" s="226" t="s">
        <v>154</v>
      </c>
    </row>
    <row r="863" spans="2:65" s="12" customFormat="1" ht="12">
      <c r="B863" s="216"/>
      <c r="C863" s="217"/>
      <c r="D863" s="213" t="s">
        <v>165</v>
      </c>
      <c r="E863" s="218" t="s">
        <v>22</v>
      </c>
      <c r="F863" s="219" t="s">
        <v>350</v>
      </c>
      <c r="G863" s="217"/>
      <c r="H863" s="220" t="s">
        <v>22</v>
      </c>
      <c r="I863" s="221"/>
      <c r="J863" s="217"/>
      <c r="K863" s="217"/>
      <c r="L863" s="222"/>
      <c r="M863" s="223"/>
      <c r="N863" s="224"/>
      <c r="O863" s="224"/>
      <c r="P863" s="224"/>
      <c r="Q863" s="224"/>
      <c r="R863" s="224"/>
      <c r="S863" s="224"/>
      <c r="T863" s="225"/>
      <c r="AT863" s="226" t="s">
        <v>165</v>
      </c>
      <c r="AU863" s="226" t="s">
        <v>81</v>
      </c>
      <c r="AV863" s="12" t="s">
        <v>24</v>
      </c>
      <c r="AW863" s="12" t="s">
        <v>37</v>
      </c>
      <c r="AX863" s="12" t="s">
        <v>74</v>
      </c>
      <c r="AY863" s="226" t="s">
        <v>154</v>
      </c>
    </row>
    <row r="864" spans="2:65" s="12" customFormat="1" ht="12">
      <c r="B864" s="216"/>
      <c r="C864" s="217"/>
      <c r="D864" s="213" t="s">
        <v>165</v>
      </c>
      <c r="E864" s="218" t="s">
        <v>22</v>
      </c>
      <c r="F864" s="219" t="s">
        <v>444</v>
      </c>
      <c r="G864" s="217"/>
      <c r="H864" s="220" t="s">
        <v>22</v>
      </c>
      <c r="I864" s="221"/>
      <c r="J864" s="217"/>
      <c r="K864" s="217"/>
      <c r="L864" s="222"/>
      <c r="M864" s="223"/>
      <c r="N864" s="224"/>
      <c r="O864" s="224"/>
      <c r="P864" s="224"/>
      <c r="Q864" s="224"/>
      <c r="R864" s="224"/>
      <c r="S864" s="224"/>
      <c r="T864" s="225"/>
      <c r="AT864" s="226" t="s">
        <v>165</v>
      </c>
      <c r="AU864" s="226" t="s">
        <v>81</v>
      </c>
      <c r="AV864" s="12" t="s">
        <v>24</v>
      </c>
      <c r="AW864" s="12" t="s">
        <v>37</v>
      </c>
      <c r="AX864" s="12" t="s">
        <v>74</v>
      </c>
      <c r="AY864" s="226" t="s">
        <v>154</v>
      </c>
    </row>
    <row r="865" spans="2:65" s="13" customFormat="1" ht="12">
      <c r="B865" s="227"/>
      <c r="C865" s="228"/>
      <c r="D865" s="213" t="s">
        <v>165</v>
      </c>
      <c r="E865" s="239" t="s">
        <v>22</v>
      </c>
      <c r="F865" s="240" t="s">
        <v>956</v>
      </c>
      <c r="G865" s="228"/>
      <c r="H865" s="241">
        <v>467.4</v>
      </c>
      <c r="I865" s="233"/>
      <c r="J865" s="228"/>
      <c r="K865" s="228"/>
      <c r="L865" s="234"/>
      <c r="M865" s="235"/>
      <c r="N865" s="236"/>
      <c r="O865" s="236"/>
      <c r="P865" s="236"/>
      <c r="Q865" s="236"/>
      <c r="R865" s="236"/>
      <c r="S865" s="236"/>
      <c r="T865" s="237"/>
      <c r="AT865" s="238" t="s">
        <v>165</v>
      </c>
      <c r="AU865" s="238" t="s">
        <v>81</v>
      </c>
      <c r="AV865" s="13" t="s">
        <v>81</v>
      </c>
      <c r="AW865" s="13" t="s">
        <v>37</v>
      </c>
      <c r="AX865" s="13" t="s">
        <v>74</v>
      </c>
      <c r="AY865" s="238" t="s">
        <v>154</v>
      </c>
    </row>
    <row r="866" spans="2:65" s="13" customFormat="1" ht="12">
      <c r="B866" s="227"/>
      <c r="C866" s="228"/>
      <c r="D866" s="213" t="s">
        <v>165</v>
      </c>
      <c r="E866" s="239" t="s">
        <v>22</v>
      </c>
      <c r="F866" s="240" t="s">
        <v>957</v>
      </c>
      <c r="G866" s="228"/>
      <c r="H866" s="241">
        <v>169.2</v>
      </c>
      <c r="I866" s="233"/>
      <c r="J866" s="228"/>
      <c r="K866" s="228"/>
      <c r="L866" s="234"/>
      <c r="M866" s="235"/>
      <c r="N866" s="236"/>
      <c r="O866" s="236"/>
      <c r="P866" s="236"/>
      <c r="Q866" s="236"/>
      <c r="R866" s="236"/>
      <c r="S866" s="236"/>
      <c r="T866" s="237"/>
      <c r="AT866" s="238" t="s">
        <v>165</v>
      </c>
      <c r="AU866" s="238" t="s">
        <v>81</v>
      </c>
      <c r="AV866" s="13" t="s">
        <v>81</v>
      </c>
      <c r="AW866" s="13" t="s">
        <v>37</v>
      </c>
      <c r="AX866" s="13" t="s">
        <v>74</v>
      </c>
      <c r="AY866" s="238" t="s">
        <v>154</v>
      </c>
    </row>
    <row r="867" spans="2:65" s="13" customFormat="1" ht="12">
      <c r="B867" s="227"/>
      <c r="C867" s="228"/>
      <c r="D867" s="213" t="s">
        <v>165</v>
      </c>
      <c r="E867" s="239" t="s">
        <v>22</v>
      </c>
      <c r="F867" s="240" t="s">
        <v>958</v>
      </c>
      <c r="G867" s="228"/>
      <c r="H867" s="241">
        <v>521.1</v>
      </c>
      <c r="I867" s="233"/>
      <c r="J867" s="228"/>
      <c r="K867" s="228"/>
      <c r="L867" s="234"/>
      <c r="M867" s="235"/>
      <c r="N867" s="236"/>
      <c r="O867" s="236"/>
      <c r="P867" s="236"/>
      <c r="Q867" s="236"/>
      <c r="R867" s="236"/>
      <c r="S867" s="236"/>
      <c r="T867" s="237"/>
      <c r="AT867" s="238" t="s">
        <v>165</v>
      </c>
      <c r="AU867" s="238" t="s">
        <v>81</v>
      </c>
      <c r="AV867" s="13" t="s">
        <v>81</v>
      </c>
      <c r="AW867" s="13" t="s">
        <v>37</v>
      </c>
      <c r="AX867" s="13" t="s">
        <v>74</v>
      </c>
      <c r="AY867" s="238" t="s">
        <v>154</v>
      </c>
    </row>
    <row r="868" spans="2:65" s="14" customFormat="1" ht="12">
      <c r="B868" s="242"/>
      <c r="C868" s="243"/>
      <c r="D868" s="229" t="s">
        <v>165</v>
      </c>
      <c r="E868" s="244" t="s">
        <v>22</v>
      </c>
      <c r="F868" s="245" t="s">
        <v>178</v>
      </c>
      <c r="G868" s="243"/>
      <c r="H868" s="246">
        <v>1157.7</v>
      </c>
      <c r="I868" s="247"/>
      <c r="J868" s="243"/>
      <c r="K868" s="243"/>
      <c r="L868" s="248"/>
      <c r="M868" s="249"/>
      <c r="N868" s="250"/>
      <c r="O868" s="250"/>
      <c r="P868" s="250"/>
      <c r="Q868" s="250"/>
      <c r="R868" s="250"/>
      <c r="S868" s="250"/>
      <c r="T868" s="251"/>
      <c r="AT868" s="252" t="s">
        <v>165</v>
      </c>
      <c r="AU868" s="252" t="s">
        <v>81</v>
      </c>
      <c r="AV868" s="14" t="s">
        <v>161</v>
      </c>
      <c r="AW868" s="14" t="s">
        <v>37</v>
      </c>
      <c r="AX868" s="14" t="s">
        <v>24</v>
      </c>
      <c r="AY868" s="252" t="s">
        <v>154</v>
      </c>
    </row>
    <row r="869" spans="2:65" s="1" customFormat="1" ht="22.5" customHeight="1">
      <c r="B869" s="42"/>
      <c r="C869" s="201" t="s">
        <v>959</v>
      </c>
      <c r="D869" s="201" t="s">
        <v>156</v>
      </c>
      <c r="E869" s="202" t="s">
        <v>960</v>
      </c>
      <c r="F869" s="203" t="s">
        <v>961</v>
      </c>
      <c r="G869" s="204" t="s">
        <v>338</v>
      </c>
      <c r="H869" s="205">
        <v>1</v>
      </c>
      <c r="I869" s="206"/>
      <c r="J869" s="207">
        <f>ROUND(I869*H869,2)</f>
        <v>0</v>
      </c>
      <c r="K869" s="203" t="s">
        <v>22</v>
      </c>
      <c r="L869" s="62"/>
      <c r="M869" s="208" t="s">
        <v>22</v>
      </c>
      <c r="N869" s="209" t="s">
        <v>45</v>
      </c>
      <c r="O869" s="43"/>
      <c r="P869" s="210">
        <f>O869*H869</f>
        <v>0</v>
      </c>
      <c r="Q869" s="210">
        <v>0</v>
      </c>
      <c r="R869" s="210">
        <f>Q869*H869</f>
        <v>0</v>
      </c>
      <c r="S869" s="210">
        <v>0</v>
      </c>
      <c r="T869" s="211">
        <f>S869*H869</f>
        <v>0</v>
      </c>
      <c r="AR869" s="25" t="s">
        <v>281</v>
      </c>
      <c r="AT869" s="25" t="s">
        <v>156</v>
      </c>
      <c r="AU869" s="25" t="s">
        <v>81</v>
      </c>
      <c r="AY869" s="25" t="s">
        <v>154</v>
      </c>
      <c r="BE869" s="212">
        <f>IF(N869="základní",J869,0)</f>
        <v>0</v>
      </c>
      <c r="BF869" s="212">
        <f>IF(N869="snížená",J869,0)</f>
        <v>0</v>
      </c>
      <c r="BG869" s="212">
        <f>IF(N869="zákl. přenesená",J869,0)</f>
        <v>0</v>
      </c>
      <c r="BH869" s="212">
        <f>IF(N869="sníž. přenesená",J869,0)</f>
        <v>0</v>
      </c>
      <c r="BI869" s="212">
        <f>IF(N869="nulová",J869,0)</f>
        <v>0</v>
      </c>
      <c r="BJ869" s="25" t="s">
        <v>24</v>
      </c>
      <c r="BK869" s="212">
        <f>ROUND(I869*H869,2)</f>
        <v>0</v>
      </c>
      <c r="BL869" s="25" t="s">
        <v>281</v>
      </c>
      <c r="BM869" s="25" t="s">
        <v>962</v>
      </c>
    </row>
    <row r="870" spans="2:65" s="12" customFormat="1" ht="12">
      <c r="B870" s="216"/>
      <c r="C870" s="217"/>
      <c r="D870" s="213" t="s">
        <v>165</v>
      </c>
      <c r="E870" s="218" t="s">
        <v>22</v>
      </c>
      <c r="F870" s="219" t="s">
        <v>943</v>
      </c>
      <c r="G870" s="217"/>
      <c r="H870" s="220" t="s">
        <v>22</v>
      </c>
      <c r="I870" s="221"/>
      <c r="J870" s="217"/>
      <c r="K870" s="217"/>
      <c r="L870" s="222"/>
      <c r="M870" s="223"/>
      <c r="N870" s="224"/>
      <c r="O870" s="224"/>
      <c r="P870" s="224"/>
      <c r="Q870" s="224"/>
      <c r="R870" s="224"/>
      <c r="S870" s="224"/>
      <c r="T870" s="225"/>
      <c r="AT870" s="226" t="s">
        <v>165</v>
      </c>
      <c r="AU870" s="226" t="s">
        <v>81</v>
      </c>
      <c r="AV870" s="12" t="s">
        <v>24</v>
      </c>
      <c r="AW870" s="12" t="s">
        <v>37</v>
      </c>
      <c r="AX870" s="12" t="s">
        <v>74</v>
      </c>
      <c r="AY870" s="226" t="s">
        <v>154</v>
      </c>
    </row>
    <row r="871" spans="2:65" s="12" customFormat="1" ht="12">
      <c r="B871" s="216"/>
      <c r="C871" s="217"/>
      <c r="D871" s="213" t="s">
        <v>165</v>
      </c>
      <c r="E871" s="218" t="s">
        <v>22</v>
      </c>
      <c r="F871" s="219" t="s">
        <v>944</v>
      </c>
      <c r="G871" s="217"/>
      <c r="H871" s="220" t="s">
        <v>22</v>
      </c>
      <c r="I871" s="221"/>
      <c r="J871" s="217"/>
      <c r="K871" s="217"/>
      <c r="L871" s="222"/>
      <c r="M871" s="223"/>
      <c r="N871" s="224"/>
      <c r="O871" s="224"/>
      <c r="P871" s="224"/>
      <c r="Q871" s="224"/>
      <c r="R871" s="224"/>
      <c r="S871" s="224"/>
      <c r="T871" s="225"/>
      <c r="AT871" s="226" t="s">
        <v>165</v>
      </c>
      <c r="AU871" s="226" t="s">
        <v>81</v>
      </c>
      <c r="AV871" s="12" t="s">
        <v>24</v>
      </c>
      <c r="AW871" s="12" t="s">
        <v>37</v>
      </c>
      <c r="AX871" s="12" t="s">
        <v>74</v>
      </c>
      <c r="AY871" s="226" t="s">
        <v>154</v>
      </c>
    </row>
    <row r="872" spans="2:65" s="12" customFormat="1" ht="12">
      <c r="B872" s="216"/>
      <c r="C872" s="217"/>
      <c r="D872" s="213" t="s">
        <v>165</v>
      </c>
      <c r="E872" s="218" t="s">
        <v>22</v>
      </c>
      <c r="F872" s="219" t="s">
        <v>963</v>
      </c>
      <c r="G872" s="217"/>
      <c r="H872" s="220" t="s">
        <v>22</v>
      </c>
      <c r="I872" s="221"/>
      <c r="J872" s="217"/>
      <c r="K872" s="217"/>
      <c r="L872" s="222"/>
      <c r="M872" s="223"/>
      <c r="N872" s="224"/>
      <c r="O872" s="224"/>
      <c r="P872" s="224"/>
      <c r="Q872" s="224"/>
      <c r="R872" s="224"/>
      <c r="S872" s="224"/>
      <c r="T872" s="225"/>
      <c r="AT872" s="226" t="s">
        <v>165</v>
      </c>
      <c r="AU872" s="226" t="s">
        <v>81</v>
      </c>
      <c r="AV872" s="12" t="s">
        <v>24</v>
      </c>
      <c r="AW872" s="12" t="s">
        <v>37</v>
      </c>
      <c r="AX872" s="12" t="s">
        <v>74</v>
      </c>
      <c r="AY872" s="226" t="s">
        <v>154</v>
      </c>
    </row>
    <row r="873" spans="2:65" s="12" customFormat="1" ht="12">
      <c r="B873" s="216"/>
      <c r="C873" s="217"/>
      <c r="D873" s="213" t="s">
        <v>165</v>
      </c>
      <c r="E873" s="218" t="s">
        <v>22</v>
      </c>
      <c r="F873" s="219" t="s">
        <v>947</v>
      </c>
      <c r="G873" s="217"/>
      <c r="H873" s="220" t="s">
        <v>22</v>
      </c>
      <c r="I873" s="221"/>
      <c r="J873" s="217"/>
      <c r="K873" s="217"/>
      <c r="L873" s="222"/>
      <c r="M873" s="223"/>
      <c r="N873" s="224"/>
      <c r="O873" s="224"/>
      <c r="P873" s="224"/>
      <c r="Q873" s="224"/>
      <c r="R873" s="224"/>
      <c r="S873" s="224"/>
      <c r="T873" s="225"/>
      <c r="AT873" s="226" t="s">
        <v>165</v>
      </c>
      <c r="AU873" s="226" t="s">
        <v>81</v>
      </c>
      <c r="AV873" s="12" t="s">
        <v>24</v>
      </c>
      <c r="AW873" s="12" t="s">
        <v>37</v>
      </c>
      <c r="AX873" s="12" t="s">
        <v>74</v>
      </c>
      <c r="AY873" s="226" t="s">
        <v>154</v>
      </c>
    </row>
    <row r="874" spans="2:65" s="12" customFormat="1" ht="12">
      <c r="B874" s="216"/>
      <c r="C874" s="217"/>
      <c r="D874" s="213" t="s">
        <v>165</v>
      </c>
      <c r="E874" s="218" t="s">
        <v>22</v>
      </c>
      <c r="F874" s="219" t="s">
        <v>948</v>
      </c>
      <c r="G874" s="217"/>
      <c r="H874" s="220" t="s">
        <v>22</v>
      </c>
      <c r="I874" s="221"/>
      <c r="J874" s="217"/>
      <c r="K874" s="217"/>
      <c r="L874" s="222"/>
      <c r="M874" s="223"/>
      <c r="N874" s="224"/>
      <c r="O874" s="224"/>
      <c r="P874" s="224"/>
      <c r="Q874" s="224"/>
      <c r="R874" s="224"/>
      <c r="S874" s="224"/>
      <c r="T874" s="225"/>
      <c r="AT874" s="226" t="s">
        <v>165</v>
      </c>
      <c r="AU874" s="226" t="s">
        <v>81</v>
      </c>
      <c r="AV874" s="12" t="s">
        <v>24</v>
      </c>
      <c r="AW874" s="12" t="s">
        <v>37</v>
      </c>
      <c r="AX874" s="12" t="s">
        <v>74</v>
      </c>
      <c r="AY874" s="226" t="s">
        <v>154</v>
      </c>
    </row>
    <row r="875" spans="2:65" s="12" customFormat="1" ht="12">
      <c r="B875" s="216"/>
      <c r="C875" s="217"/>
      <c r="D875" s="213" t="s">
        <v>165</v>
      </c>
      <c r="E875" s="218" t="s">
        <v>22</v>
      </c>
      <c r="F875" s="219" t="s">
        <v>964</v>
      </c>
      <c r="G875" s="217"/>
      <c r="H875" s="220" t="s">
        <v>22</v>
      </c>
      <c r="I875" s="221"/>
      <c r="J875" s="217"/>
      <c r="K875" s="217"/>
      <c r="L875" s="222"/>
      <c r="M875" s="223"/>
      <c r="N875" s="224"/>
      <c r="O875" s="224"/>
      <c r="P875" s="224"/>
      <c r="Q875" s="224"/>
      <c r="R875" s="224"/>
      <c r="S875" s="224"/>
      <c r="T875" s="225"/>
      <c r="AT875" s="226" t="s">
        <v>165</v>
      </c>
      <c r="AU875" s="226" t="s">
        <v>81</v>
      </c>
      <c r="AV875" s="12" t="s">
        <v>24</v>
      </c>
      <c r="AW875" s="12" t="s">
        <v>37</v>
      </c>
      <c r="AX875" s="12" t="s">
        <v>74</v>
      </c>
      <c r="AY875" s="226" t="s">
        <v>154</v>
      </c>
    </row>
    <row r="876" spans="2:65" s="12" customFormat="1" ht="12">
      <c r="B876" s="216"/>
      <c r="C876" s="217"/>
      <c r="D876" s="213" t="s">
        <v>165</v>
      </c>
      <c r="E876" s="218" t="s">
        <v>22</v>
      </c>
      <c r="F876" s="219" t="s">
        <v>965</v>
      </c>
      <c r="G876" s="217"/>
      <c r="H876" s="220" t="s">
        <v>22</v>
      </c>
      <c r="I876" s="221"/>
      <c r="J876" s="217"/>
      <c r="K876" s="217"/>
      <c r="L876" s="222"/>
      <c r="M876" s="223"/>
      <c r="N876" s="224"/>
      <c r="O876" s="224"/>
      <c r="P876" s="224"/>
      <c r="Q876" s="224"/>
      <c r="R876" s="224"/>
      <c r="S876" s="224"/>
      <c r="T876" s="225"/>
      <c r="AT876" s="226" t="s">
        <v>165</v>
      </c>
      <c r="AU876" s="226" t="s">
        <v>81</v>
      </c>
      <c r="AV876" s="12" t="s">
        <v>24</v>
      </c>
      <c r="AW876" s="12" t="s">
        <v>37</v>
      </c>
      <c r="AX876" s="12" t="s">
        <v>74</v>
      </c>
      <c r="AY876" s="226" t="s">
        <v>154</v>
      </c>
    </row>
    <row r="877" spans="2:65" s="12" customFormat="1" ht="12">
      <c r="B877" s="216"/>
      <c r="C877" s="217"/>
      <c r="D877" s="213" t="s">
        <v>165</v>
      </c>
      <c r="E877" s="218" t="s">
        <v>22</v>
      </c>
      <c r="F877" s="219" t="s">
        <v>349</v>
      </c>
      <c r="G877" s="217"/>
      <c r="H877" s="220" t="s">
        <v>22</v>
      </c>
      <c r="I877" s="221"/>
      <c r="J877" s="217"/>
      <c r="K877" s="217"/>
      <c r="L877" s="222"/>
      <c r="M877" s="223"/>
      <c r="N877" s="224"/>
      <c r="O877" s="224"/>
      <c r="P877" s="224"/>
      <c r="Q877" s="224"/>
      <c r="R877" s="224"/>
      <c r="S877" s="224"/>
      <c r="T877" s="225"/>
      <c r="AT877" s="226" t="s">
        <v>165</v>
      </c>
      <c r="AU877" s="226" t="s">
        <v>81</v>
      </c>
      <c r="AV877" s="12" t="s">
        <v>24</v>
      </c>
      <c r="AW877" s="12" t="s">
        <v>37</v>
      </c>
      <c r="AX877" s="12" t="s">
        <v>74</v>
      </c>
      <c r="AY877" s="226" t="s">
        <v>154</v>
      </c>
    </row>
    <row r="878" spans="2:65" s="12" customFormat="1" ht="12">
      <c r="B878" s="216"/>
      <c r="C878" s="217"/>
      <c r="D878" s="213" t="s">
        <v>165</v>
      </c>
      <c r="E878" s="218" t="s">
        <v>22</v>
      </c>
      <c r="F878" s="219" t="s">
        <v>350</v>
      </c>
      <c r="G878" s="217"/>
      <c r="H878" s="220" t="s">
        <v>22</v>
      </c>
      <c r="I878" s="221"/>
      <c r="J878" s="217"/>
      <c r="K878" s="217"/>
      <c r="L878" s="222"/>
      <c r="M878" s="223"/>
      <c r="N878" s="224"/>
      <c r="O878" s="224"/>
      <c r="P878" s="224"/>
      <c r="Q878" s="224"/>
      <c r="R878" s="224"/>
      <c r="S878" s="224"/>
      <c r="T878" s="225"/>
      <c r="AT878" s="226" t="s">
        <v>165</v>
      </c>
      <c r="AU878" s="226" t="s">
        <v>81</v>
      </c>
      <c r="AV878" s="12" t="s">
        <v>24</v>
      </c>
      <c r="AW878" s="12" t="s">
        <v>37</v>
      </c>
      <c r="AX878" s="12" t="s">
        <v>74</v>
      </c>
      <c r="AY878" s="226" t="s">
        <v>154</v>
      </c>
    </row>
    <row r="879" spans="2:65" s="12" customFormat="1" ht="12">
      <c r="B879" s="216"/>
      <c r="C879" s="217"/>
      <c r="D879" s="213" t="s">
        <v>165</v>
      </c>
      <c r="E879" s="218" t="s">
        <v>22</v>
      </c>
      <c r="F879" s="219" t="s">
        <v>444</v>
      </c>
      <c r="G879" s="217"/>
      <c r="H879" s="220" t="s">
        <v>22</v>
      </c>
      <c r="I879" s="221"/>
      <c r="J879" s="217"/>
      <c r="K879" s="217"/>
      <c r="L879" s="222"/>
      <c r="M879" s="223"/>
      <c r="N879" s="224"/>
      <c r="O879" s="224"/>
      <c r="P879" s="224"/>
      <c r="Q879" s="224"/>
      <c r="R879" s="224"/>
      <c r="S879" s="224"/>
      <c r="T879" s="225"/>
      <c r="AT879" s="226" t="s">
        <v>165</v>
      </c>
      <c r="AU879" s="226" t="s">
        <v>81</v>
      </c>
      <c r="AV879" s="12" t="s">
        <v>24</v>
      </c>
      <c r="AW879" s="12" t="s">
        <v>37</v>
      </c>
      <c r="AX879" s="12" t="s">
        <v>74</v>
      </c>
      <c r="AY879" s="226" t="s">
        <v>154</v>
      </c>
    </row>
    <row r="880" spans="2:65" s="13" customFormat="1" ht="12">
      <c r="B880" s="227"/>
      <c r="C880" s="228"/>
      <c r="D880" s="229" t="s">
        <v>165</v>
      </c>
      <c r="E880" s="230" t="s">
        <v>22</v>
      </c>
      <c r="F880" s="231" t="s">
        <v>24</v>
      </c>
      <c r="G880" s="228"/>
      <c r="H880" s="232">
        <v>1</v>
      </c>
      <c r="I880" s="233"/>
      <c r="J880" s="228"/>
      <c r="K880" s="228"/>
      <c r="L880" s="234"/>
      <c r="M880" s="235"/>
      <c r="N880" s="236"/>
      <c r="O880" s="236"/>
      <c r="P880" s="236"/>
      <c r="Q880" s="236"/>
      <c r="R880" s="236"/>
      <c r="S880" s="236"/>
      <c r="T880" s="237"/>
      <c r="AT880" s="238" t="s">
        <v>165</v>
      </c>
      <c r="AU880" s="238" t="s">
        <v>81</v>
      </c>
      <c r="AV880" s="13" t="s">
        <v>81</v>
      </c>
      <c r="AW880" s="13" t="s">
        <v>37</v>
      </c>
      <c r="AX880" s="13" t="s">
        <v>24</v>
      </c>
      <c r="AY880" s="238" t="s">
        <v>154</v>
      </c>
    </row>
    <row r="881" spans="2:65" s="1" customFormat="1" ht="31.5" customHeight="1">
      <c r="B881" s="42"/>
      <c r="C881" s="201" t="s">
        <v>966</v>
      </c>
      <c r="D881" s="201" t="s">
        <v>156</v>
      </c>
      <c r="E881" s="202" t="s">
        <v>967</v>
      </c>
      <c r="F881" s="203" t="s">
        <v>968</v>
      </c>
      <c r="G881" s="204" t="s">
        <v>730</v>
      </c>
      <c r="H881" s="278"/>
      <c r="I881" s="206"/>
      <c r="J881" s="207">
        <f>ROUND(I881*H881,2)</f>
        <v>0</v>
      </c>
      <c r="K881" s="203" t="s">
        <v>160</v>
      </c>
      <c r="L881" s="62"/>
      <c r="M881" s="208" t="s">
        <v>22</v>
      </c>
      <c r="N881" s="209" t="s">
        <v>45</v>
      </c>
      <c r="O881" s="43"/>
      <c r="P881" s="210">
        <f>O881*H881</f>
        <v>0</v>
      </c>
      <c r="Q881" s="210">
        <v>0</v>
      </c>
      <c r="R881" s="210">
        <f>Q881*H881</f>
        <v>0</v>
      </c>
      <c r="S881" s="210">
        <v>0</v>
      </c>
      <c r="T881" s="211">
        <f>S881*H881</f>
        <v>0</v>
      </c>
      <c r="AR881" s="25" t="s">
        <v>281</v>
      </c>
      <c r="AT881" s="25" t="s">
        <v>156</v>
      </c>
      <c r="AU881" s="25" t="s">
        <v>81</v>
      </c>
      <c r="AY881" s="25" t="s">
        <v>154</v>
      </c>
      <c r="BE881" s="212">
        <f>IF(N881="základní",J881,0)</f>
        <v>0</v>
      </c>
      <c r="BF881" s="212">
        <f>IF(N881="snížená",J881,0)</f>
        <v>0</v>
      </c>
      <c r="BG881" s="212">
        <f>IF(N881="zákl. přenesená",J881,0)</f>
        <v>0</v>
      </c>
      <c r="BH881" s="212">
        <f>IF(N881="sníž. přenesená",J881,0)</f>
        <v>0</v>
      </c>
      <c r="BI881" s="212">
        <f>IF(N881="nulová",J881,0)</f>
        <v>0</v>
      </c>
      <c r="BJ881" s="25" t="s">
        <v>24</v>
      </c>
      <c r="BK881" s="212">
        <f>ROUND(I881*H881,2)</f>
        <v>0</v>
      </c>
      <c r="BL881" s="25" t="s">
        <v>281</v>
      </c>
      <c r="BM881" s="25" t="s">
        <v>969</v>
      </c>
    </row>
    <row r="882" spans="2:65" s="1" customFormat="1" ht="108">
      <c r="B882" s="42"/>
      <c r="C882" s="64"/>
      <c r="D882" s="213" t="s">
        <v>163</v>
      </c>
      <c r="E882" s="64"/>
      <c r="F882" s="214" t="s">
        <v>970</v>
      </c>
      <c r="G882" s="64"/>
      <c r="H882" s="64"/>
      <c r="I882" s="169"/>
      <c r="J882" s="64"/>
      <c r="K882" s="64"/>
      <c r="L882" s="62"/>
      <c r="M882" s="215"/>
      <c r="N882" s="43"/>
      <c r="O882" s="43"/>
      <c r="P882" s="43"/>
      <c r="Q882" s="43"/>
      <c r="R882" s="43"/>
      <c r="S882" s="43"/>
      <c r="T882" s="79"/>
      <c r="AT882" s="25" t="s">
        <v>163</v>
      </c>
      <c r="AU882" s="25" t="s">
        <v>81</v>
      </c>
    </row>
    <row r="883" spans="2:65" s="11" customFormat="1" ht="29.85" customHeight="1">
      <c r="B883" s="184"/>
      <c r="C883" s="185"/>
      <c r="D883" s="198" t="s">
        <v>73</v>
      </c>
      <c r="E883" s="199" t="s">
        <v>971</v>
      </c>
      <c r="F883" s="199" t="s">
        <v>972</v>
      </c>
      <c r="G883" s="185"/>
      <c r="H883" s="185"/>
      <c r="I883" s="188"/>
      <c r="J883" s="200">
        <f>BK883</f>
        <v>0</v>
      </c>
      <c r="K883" s="185"/>
      <c r="L883" s="190"/>
      <c r="M883" s="191"/>
      <c r="N883" s="192"/>
      <c r="O883" s="192"/>
      <c r="P883" s="193">
        <f>SUM(P884:P987)</f>
        <v>0</v>
      </c>
      <c r="Q883" s="192"/>
      <c r="R883" s="193">
        <f>SUM(R884:R987)</f>
        <v>0.91184700000000007</v>
      </c>
      <c r="S883" s="192"/>
      <c r="T883" s="194">
        <f>SUM(T884:T987)</f>
        <v>0</v>
      </c>
      <c r="AR883" s="195" t="s">
        <v>81</v>
      </c>
      <c r="AT883" s="196" t="s">
        <v>73</v>
      </c>
      <c r="AU883" s="196" t="s">
        <v>24</v>
      </c>
      <c r="AY883" s="195" t="s">
        <v>154</v>
      </c>
      <c r="BK883" s="197">
        <f>SUM(BK884:BK987)</f>
        <v>0</v>
      </c>
    </row>
    <row r="884" spans="2:65" s="1" customFormat="1" ht="31.5" customHeight="1">
      <c r="B884" s="42"/>
      <c r="C884" s="201" t="s">
        <v>973</v>
      </c>
      <c r="D884" s="201" t="s">
        <v>156</v>
      </c>
      <c r="E884" s="202" t="s">
        <v>974</v>
      </c>
      <c r="F884" s="203" t="s">
        <v>975</v>
      </c>
      <c r="G884" s="204" t="s">
        <v>554</v>
      </c>
      <c r="H884" s="205">
        <v>16.5</v>
      </c>
      <c r="I884" s="206"/>
      <c r="J884" s="207">
        <f>ROUND(I884*H884,2)</f>
        <v>0</v>
      </c>
      <c r="K884" s="203" t="s">
        <v>160</v>
      </c>
      <c r="L884" s="62"/>
      <c r="M884" s="208" t="s">
        <v>22</v>
      </c>
      <c r="N884" s="209" t="s">
        <v>45</v>
      </c>
      <c r="O884" s="43"/>
      <c r="P884" s="210">
        <f>O884*H884</f>
        <v>0</v>
      </c>
      <c r="Q884" s="210">
        <v>1.47E-3</v>
      </c>
      <c r="R884" s="210">
        <f>Q884*H884</f>
        <v>2.4254999999999999E-2</v>
      </c>
      <c r="S884" s="210">
        <v>0</v>
      </c>
      <c r="T884" s="211">
        <f>S884*H884</f>
        <v>0</v>
      </c>
      <c r="AR884" s="25" t="s">
        <v>281</v>
      </c>
      <c r="AT884" s="25" t="s">
        <v>156</v>
      </c>
      <c r="AU884" s="25" t="s">
        <v>81</v>
      </c>
      <c r="AY884" s="25" t="s">
        <v>154</v>
      </c>
      <c r="BE884" s="212">
        <f>IF(N884="základní",J884,0)</f>
        <v>0</v>
      </c>
      <c r="BF884" s="212">
        <f>IF(N884="snížená",J884,0)</f>
        <v>0</v>
      </c>
      <c r="BG884" s="212">
        <f>IF(N884="zákl. přenesená",J884,0)</f>
        <v>0</v>
      </c>
      <c r="BH884" s="212">
        <f>IF(N884="sníž. přenesená",J884,0)</f>
        <v>0</v>
      </c>
      <c r="BI884" s="212">
        <f>IF(N884="nulová",J884,0)</f>
        <v>0</v>
      </c>
      <c r="BJ884" s="25" t="s">
        <v>24</v>
      </c>
      <c r="BK884" s="212">
        <f>ROUND(I884*H884,2)</f>
        <v>0</v>
      </c>
      <c r="BL884" s="25" t="s">
        <v>281</v>
      </c>
      <c r="BM884" s="25" t="s">
        <v>976</v>
      </c>
    </row>
    <row r="885" spans="2:65" s="1" customFormat="1" ht="48">
      <c r="B885" s="42"/>
      <c r="C885" s="64"/>
      <c r="D885" s="213" t="s">
        <v>163</v>
      </c>
      <c r="E885" s="64"/>
      <c r="F885" s="214" t="s">
        <v>977</v>
      </c>
      <c r="G885" s="64"/>
      <c r="H885" s="64"/>
      <c r="I885" s="169"/>
      <c r="J885" s="64"/>
      <c r="K885" s="64"/>
      <c r="L885" s="62"/>
      <c r="M885" s="215"/>
      <c r="N885" s="43"/>
      <c r="O885" s="43"/>
      <c r="P885" s="43"/>
      <c r="Q885" s="43"/>
      <c r="R885" s="43"/>
      <c r="S885" s="43"/>
      <c r="T885" s="79"/>
      <c r="AT885" s="25" t="s">
        <v>163</v>
      </c>
      <c r="AU885" s="25" t="s">
        <v>81</v>
      </c>
    </row>
    <row r="886" spans="2:65" s="12" customFormat="1" ht="12">
      <c r="B886" s="216"/>
      <c r="C886" s="217"/>
      <c r="D886" s="213" t="s">
        <v>165</v>
      </c>
      <c r="E886" s="218" t="s">
        <v>22</v>
      </c>
      <c r="F886" s="219" t="s">
        <v>492</v>
      </c>
      <c r="G886" s="217"/>
      <c r="H886" s="220" t="s">
        <v>22</v>
      </c>
      <c r="I886" s="221"/>
      <c r="J886" s="217"/>
      <c r="K886" s="217"/>
      <c r="L886" s="222"/>
      <c r="M886" s="223"/>
      <c r="N886" s="224"/>
      <c r="O886" s="224"/>
      <c r="P886" s="224"/>
      <c r="Q886" s="224"/>
      <c r="R886" s="224"/>
      <c r="S886" s="224"/>
      <c r="T886" s="225"/>
      <c r="AT886" s="226" t="s">
        <v>165</v>
      </c>
      <c r="AU886" s="226" t="s">
        <v>81</v>
      </c>
      <c r="AV886" s="12" t="s">
        <v>24</v>
      </c>
      <c r="AW886" s="12" t="s">
        <v>37</v>
      </c>
      <c r="AX886" s="12" t="s">
        <v>74</v>
      </c>
      <c r="AY886" s="226" t="s">
        <v>154</v>
      </c>
    </row>
    <row r="887" spans="2:65" s="12" customFormat="1" ht="12">
      <c r="B887" s="216"/>
      <c r="C887" s="217"/>
      <c r="D887" s="213" t="s">
        <v>165</v>
      </c>
      <c r="E887" s="218" t="s">
        <v>22</v>
      </c>
      <c r="F887" s="219" t="s">
        <v>978</v>
      </c>
      <c r="G887" s="217"/>
      <c r="H887" s="220" t="s">
        <v>22</v>
      </c>
      <c r="I887" s="221"/>
      <c r="J887" s="217"/>
      <c r="K887" s="217"/>
      <c r="L887" s="222"/>
      <c r="M887" s="223"/>
      <c r="N887" s="224"/>
      <c r="O887" s="224"/>
      <c r="P887" s="224"/>
      <c r="Q887" s="224"/>
      <c r="R887" s="224"/>
      <c r="S887" s="224"/>
      <c r="T887" s="225"/>
      <c r="AT887" s="226" t="s">
        <v>165</v>
      </c>
      <c r="AU887" s="226" t="s">
        <v>81</v>
      </c>
      <c r="AV887" s="12" t="s">
        <v>24</v>
      </c>
      <c r="AW887" s="12" t="s">
        <v>37</v>
      </c>
      <c r="AX887" s="12" t="s">
        <v>74</v>
      </c>
      <c r="AY887" s="226" t="s">
        <v>154</v>
      </c>
    </row>
    <row r="888" spans="2:65" s="13" customFormat="1" ht="12">
      <c r="B888" s="227"/>
      <c r="C888" s="228"/>
      <c r="D888" s="229" t="s">
        <v>165</v>
      </c>
      <c r="E888" s="230" t="s">
        <v>22</v>
      </c>
      <c r="F888" s="231" t="s">
        <v>979</v>
      </c>
      <c r="G888" s="228"/>
      <c r="H888" s="232">
        <v>16.5</v>
      </c>
      <c r="I888" s="233"/>
      <c r="J888" s="228"/>
      <c r="K888" s="228"/>
      <c r="L888" s="234"/>
      <c r="M888" s="235"/>
      <c r="N888" s="236"/>
      <c r="O888" s="236"/>
      <c r="P888" s="236"/>
      <c r="Q888" s="236"/>
      <c r="R888" s="236"/>
      <c r="S888" s="236"/>
      <c r="T888" s="237"/>
      <c r="AT888" s="238" t="s">
        <v>165</v>
      </c>
      <c r="AU888" s="238" t="s">
        <v>81</v>
      </c>
      <c r="AV888" s="13" t="s">
        <v>81</v>
      </c>
      <c r="AW888" s="13" t="s">
        <v>37</v>
      </c>
      <c r="AX888" s="13" t="s">
        <v>24</v>
      </c>
      <c r="AY888" s="238" t="s">
        <v>154</v>
      </c>
    </row>
    <row r="889" spans="2:65" s="1" customFormat="1" ht="31.5" customHeight="1">
      <c r="B889" s="42"/>
      <c r="C889" s="201" t="s">
        <v>980</v>
      </c>
      <c r="D889" s="201" t="s">
        <v>156</v>
      </c>
      <c r="E889" s="202" t="s">
        <v>981</v>
      </c>
      <c r="F889" s="203" t="s">
        <v>982</v>
      </c>
      <c r="G889" s="204" t="s">
        <v>554</v>
      </c>
      <c r="H889" s="205">
        <v>16.5</v>
      </c>
      <c r="I889" s="206"/>
      <c r="J889" s="207">
        <f>ROUND(I889*H889,2)</f>
        <v>0</v>
      </c>
      <c r="K889" s="203" t="s">
        <v>160</v>
      </c>
      <c r="L889" s="62"/>
      <c r="M889" s="208" t="s">
        <v>22</v>
      </c>
      <c r="N889" s="209" t="s">
        <v>45</v>
      </c>
      <c r="O889" s="43"/>
      <c r="P889" s="210">
        <f>O889*H889</f>
        <v>0</v>
      </c>
      <c r="Q889" s="210">
        <v>9.7999999999999997E-4</v>
      </c>
      <c r="R889" s="210">
        <f>Q889*H889</f>
        <v>1.617E-2</v>
      </c>
      <c r="S889" s="210">
        <v>0</v>
      </c>
      <c r="T889" s="211">
        <f>S889*H889</f>
        <v>0</v>
      </c>
      <c r="AR889" s="25" t="s">
        <v>281</v>
      </c>
      <c r="AT889" s="25" t="s">
        <v>156</v>
      </c>
      <c r="AU889" s="25" t="s">
        <v>81</v>
      </c>
      <c r="AY889" s="25" t="s">
        <v>154</v>
      </c>
      <c r="BE889" s="212">
        <f>IF(N889="základní",J889,0)</f>
        <v>0</v>
      </c>
      <c r="BF889" s="212">
        <f>IF(N889="snížená",J889,0)</f>
        <v>0</v>
      </c>
      <c r="BG889" s="212">
        <f>IF(N889="zákl. přenesená",J889,0)</f>
        <v>0</v>
      </c>
      <c r="BH889" s="212">
        <f>IF(N889="sníž. přenesená",J889,0)</f>
        <v>0</v>
      </c>
      <c r="BI889" s="212">
        <f>IF(N889="nulová",J889,0)</f>
        <v>0</v>
      </c>
      <c r="BJ889" s="25" t="s">
        <v>24</v>
      </c>
      <c r="BK889" s="212">
        <f>ROUND(I889*H889,2)</f>
        <v>0</v>
      </c>
      <c r="BL889" s="25" t="s">
        <v>281</v>
      </c>
      <c r="BM889" s="25" t="s">
        <v>983</v>
      </c>
    </row>
    <row r="890" spans="2:65" s="1" customFormat="1" ht="48">
      <c r="B890" s="42"/>
      <c r="C890" s="64"/>
      <c r="D890" s="213" t="s">
        <v>163</v>
      </c>
      <c r="E890" s="64"/>
      <c r="F890" s="214" t="s">
        <v>977</v>
      </c>
      <c r="G890" s="64"/>
      <c r="H890" s="64"/>
      <c r="I890" s="169"/>
      <c r="J890" s="64"/>
      <c r="K890" s="64"/>
      <c r="L890" s="62"/>
      <c r="M890" s="215"/>
      <c r="N890" s="43"/>
      <c r="O890" s="43"/>
      <c r="P890" s="43"/>
      <c r="Q890" s="43"/>
      <c r="R890" s="43"/>
      <c r="S890" s="43"/>
      <c r="T890" s="79"/>
      <c r="AT890" s="25" t="s">
        <v>163</v>
      </c>
      <c r="AU890" s="25" t="s">
        <v>81</v>
      </c>
    </row>
    <row r="891" spans="2:65" s="12" customFormat="1" ht="12">
      <c r="B891" s="216"/>
      <c r="C891" s="217"/>
      <c r="D891" s="213" t="s">
        <v>165</v>
      </c>
      <c r="E891" s="218" t="s">
        <v>22</v>
      </c>
      <c r="F891" s="219" t="s">
        <v>492</v>
      </c>
      <c r="G891" s="217"/>
      <c r="H891" s="220" t="s">
        <v>22</v>
      </c>
      <c r="I891" s="221"/>
      <c r="J891" s="217"/>
      <c r="K891" s="217"/>
      <c r="L891" s="222"/>
      <c r="M891" s="223"/>
      <c r="N891" s="224"/>
      <c r="O891" s="224"/>
      <c r="P891" s="224"/>
      <c r="Q891" s="224"/>
      <c r="R891" s="224"/>
      <c r="S891" s="224"/>
      <c r="T891" s="225"/>
      <c r="AT891" s="226" t="s">
        <v>165</v>
      </c>
      <c r="AU891" s="226" t="s">
        <v>81</v>
      </c>
      <c r="AV891" s="12" t="s">
        <v>24</v>
      </c>
      <c r="AW891" s="12" t="s">
        <v>37</v>
      </c>
      <c r="AX891" s="12" t="s">
        <v>74</v>
      </c>
      <c r="AY891" s="226" t="s">
        <v>154</v>
      </c>
    </row>
    <row r="892" spans="2:65" s="12" customFormat="1" ht="12">
      <c r="B892" s="216"/>
      <c r="C892" s="217"/>
      <c r="D892" s="213" t="s">
        <v>165</v>
      </c>
      <c r="E892" s="218" t="s">
        <v>22</v>
      </c>
      <c r="F892" s="219" t="s">
        <v>978</v>
      </c>
      <c r="G892" s="217"/>
      <c r="H892" s="220" t="s">
        <v>22</v>
      </c>
      <c r="I892" s="221"/>
      <c r="J892" s="217"/>
      <c r="K892" s="217"/>
      <c r="L892" s="222"/>
      <c r="M892" s="223"/>
      <c r="N892" s="224"/>
      <c r="O892" s="224"/>
      <c r="P892" s="224"/>
      <c r="Q892" s="224"/>
      <c r="R892" s="224"/>
      <c r="S892" s="224"/>
      <c r="T892" s="225"/>
      <c r="AT892" s="226" t="s">
        <v>165</v>
      </c>
      <c r="AU892" s="226" t="s">
        <v>81</v>
      </c>
      <c r="AV892" s="12" t="s">
        <v>24</v>
      </c>
      <c r="AW892" s="12" t="s">
        <v>37</v>
      </c>
      <c r="AX892" s="12" t="s">
        <v>74</v>
      </c>
      <c r="AY892" s="226" t="s">
        <v>154</v>
      </c>
    </row>
    <row r="893" spans="2:65" s="13" customFormat="1" ht="12">
      <c r="B893" s="227"/>
      <c r="C893" s="228"/>
      <c r="D893" s="229" t="s">
        <v>165</v>
      </c>
      <c r="E893" s="230" t="s">
        <v>22</v>
      </c>
      <c r="F893" s="231" t="s">
        <v>979</v>
      </c>
      <c r="G893" s="228"/>
      <c r="H893" s="232">
        <v>16.5</v>
      </c>
      <c r="I893" s="233"/>
      <c r="J893" s="228"/>
      <c r="K893" s="228"/>
      <c r="L893" s="234"/>
      <c r="M893" s="235"/>
      <c r="N893" s="236"/>
      <c r="O893" s="236"/>
      <c r="P893" s="236"/>
      <c r="Q893" s="236"/>
      <c r="R893" s="236"/>
      <c r="S893" s="236"/>
      <c r="T893" s="237"/>
      <c r="AT893" s="238" t="s">
        <v>165</v>
      </c>
      <c r="AU893" s="238" t="s">
        <v>81</v>
      </c>
      <c r="AV893" s="13" t="s">
        <v>81</v>
      </c>
      <c r="AW893" s="13" t="s">
        <v>37</v>
      </c>
      <c r="AX893" s="13" t="s">
        <v>24</v>
      </c>
      <c r="AY893" s="238" t="s">
        <v>154</v>
      </c>
    </row>
    <row r="894" spans="2:65" s="1" customFormat="1" ht="22.5" customHeight="1">
      <c r="B894" s="42"/>
      <c r="C894" s="267" t="s">
        <v>984</v>
      </c>
      <c r="D894" s="267" t="s">
        <v>367</v>
      </c>
      <c r="E894" s="268" t="s">
        <v>985</v>
      </c>
      <c r="F894" s="269" t="s">
        <v>986</v>
      </c>
      <c r="G894" s="270" t="s">
        <v>241</v>
      </c>
      <c r="H894" s="271">
        <v>9.0749999999999993</v>
      </c>
      <c r="I894" s="272"/>
      <c r="J894" s="273">
        <f>ROUND(I894*H894,2)</f>
        <v>0</v>
      </c>
      <c r="K894" s="269" t="s">
        <v>22</v>
      </c>
      <c r="L894" s="274"/>
      <c r="M894" s="275" t="s">
        <v>22</v>
      </c>
      <c r="N894" s="276" t="s">
        <v>45</v>
      </c>
      <c r="O894" s="43"/>
      <c r="P894" s="210">
        <f>O894*H894</f>
        <v>0</v>
      </c>
      <c r="Q894" s="210">
        <v>1.18E-2</v>
      </c>
      <c r="R894" s="210">
        <f>Q894*H894</f>
        <v>0.10708499999999999</v>
      </c>
      <c r="S894" s="210">
        <v>0</v>
      </c>
      <c r="T894" s="211">
        <f>S894*H894</f>
        <v>0</v>
      </c>
      <c r="AR894" s="25" t="s">
        <v>430</v>
      </c>
      <c r="AT894" s="25" t="s">
        <v>367</v>
      </c>
      <c r="AU894" s="25" t="s">
        <v>81</v>
      </c>
      <c r="AY894" s="25" t="s">
        <v>154</v>
      </c>
      <c r="BE894" s="212">
        <f>IF(N894="základní",J894,0)</f>
        <v>0</v>
      </c>
      <c r="BF894" s="212">
        <f>IF(N894="snížená",J894,0)</f>
        <v>0</v>
      </c>
      <c r="BG894" s="212">
        <f>IF(N894="zákl. přenesená",J894,0)</f>
        <v>0</v>
      </c>
      <c r="BH894" s="212">
        <f>IF(N894="sníž. přenesená",J894,0)</f>
        <v>0</v>
      </c>
      <c r="BI894" s="212">
        <f>IF(N894="nulová",J894,0)</f>
        <v>0</v>
      </c>
      <c r="BJ894" s="25" t="s">
        <v>24</v>
      </c>
      <c r="BK894" s="212">
        <f>ROUND(I894*H894,2)</f>
        <v>0</v>
      </c>
      <c r="BL894" s="25" t="s">
        <v>281</v>
      </c>
      <c r="BM894" s="25" t="s">
        <v>987</v>
      </c>
    </row>
    <row r="895" spans="2:65" s="12" customFormat="1" ht="12">
      <c r="B895" s="216"/>
      <c r="C895" s="217"/>
      <c r="D895" s="213" t="s">
        <v>165</v>
      </c>
      <c r="E895" s="218" t="s">
        <v>22</v>
      </c>
      <c r="F895" s="219" t="s">
        <v>988</v>
      </c>
      <c r="G895" s="217"/>
      <c r="H895" s="220" t="s">
        <v>22</v>
      </c>
      <c r="I895" s="221"/>
      <c r="J895" s="217"/>
      <c r="K895" s="217"/>
      <c r="L895" s="222"/>
      <c r="M895" s="223"/>
      <c r="N895" s="224"/>
      <c r="O895" s="224"/>
      <c r="P895" s="224"/>
      <c r="Q895" s="224"/>
      <c r="R895" s="224"/>
      <c r="S895" s="224"/>
      <c r="T895" s="225"/>
      <c r="AT895" s="226" t="s">
        <v>165</v>
      </c>
      <c r="AU895" s="226" t="s">
        <v>81</v>
      </c>
      <c r="AV895" s="12" t="s">
        <v>24</v>
      </c>
      <c r="AW895" s="12" t="s">
        <v>37</v>
      </c>
      <c r="AX895" s="12" t="s">
        <v>74</v>
      </c>
      <c r="AY895" s="226" t="s">
        <v>154</v>
      </c>
    </row>
    <row r="896" spans="2:65" s="13" customFormat="1" ht="12">
      <c r="B896" s="227"/>
      <c r="C896" s="228"/>
      <c r="D896" s="229" t="s">
        <v>165</v>
      </c>
      <c r="E896" s="230" t="s">
        <v>22</v>
      </c>
      <c r="F896" s="231" t="s">
        <v>989</v>
      </c>
      <c r="G896" s="228"/>
      <c r="H896" s="232">
        <v>9.0749999999999993</v>
      </c>
      <c r="I896" s="233"/>
      <c r="J896" s="228"/>
      <c r="K896" s="228"/>
      <c r="L896" s="234"/>
      <c r="M896" s="235"/>
      <c r="N896" s="236"/>
      <c r="O896" s="236"/>
      <c r="P896" s="236"/>
      <c r="Q896" s="236"/>
      <c r="R896" s="236"/>
      <c r="S896" s="236"/>
      <c r="T896" s="237"/>
      <c r="AT896" s="238" t="s">
        <v>165</v>
      </c>
      <c r="AU896" s="238" t="s">
        <v>81</v>
      </c>
      <c r="AV896" s="13" t="s">
        <v>81</v>
      </c>
      <c r="AW896" s="13" t="s">
        <v>37</v>
      </c>
      <c r="AX896" s="13" t="s">
        <v>24</v>
      </c>
      <c r="AY896" s="238" t="s">
        <v>154</v>
      </c>
    </row>
    <row r="897" spans="2:65" s="1" customFormat="1" ht="31.5" customHeight="1">
      <c r="B897" s="42"/>
      <c r="C897" s="201" t="s">
        <v>990</v>
      </c>
      <c r="D897" s="201" t="s">
        <v>156</v>
      </c>
      <c r="E897" s="202" t="s">
        <v>991</v>
      </c>
      <c r="F897" s="203" t="s">
        <v>992</v>
      </c>
      <c r="G897" s="204" t="s">
        <v>554</v>
      </c>
      <c r="H897" s="205">
        <v>15</v>
      </c>
      <c r="I897" s="206"/>
      <c r="J897" s="207">
        <f>ROUND(I897*H897,2)</f>
        <v>0</v>
      </c>
      <c r="K897" s="203" t="s">
        <v>160</v>
      </c>
      <c r="L897" s="62"/>
      <c r="M897" s="208" t="s">
        <v>22</v>
      </c>
      <c r="N897" s="209" t="s">
        <v>45</v>
      </c>
      <c r="O897" s="43"/>
      <c r="P897" s="210">
        <f>O897*H897</f>
        <v>0</v>
      </c>
      <c r="Q897" s="210">
        <v>6.2E-4</v>
      </c>
      <c r="R897" s="210">
        <f>Q897*H897</f>
        <v>9.2999999999999992E-3</v>
      </c>
      <c r="S897" s="210">
        <v>0</v>
      </c>
      <c r="T897" s="211">
        <f>S897*H897</f>
        <v>0</v>
      </c>
      <c r="AR897" s="25" t="s">
        <v>281</v>
      </c>
      <c r="AT897" s="25" t="s">
        <v>156</v>
      </c>
      <c r="AU897" s="25" t="s">
        <v>81</v>
      </c>
      <c r="AY897" s="25" t="s">
        <v>154</v>
      </c>
      <c r="BE897" s="212">
        <f>IF(N897="základní",J897,0)</f>
        <v>0</v>
      </c>
      <c r="BF897" s="212">
        <f>IF(N897="snížená",J897,0)</f>
        <v>0</v>
      </c>
      <c r="BG897" s="212">
        <f>IF(N897="zákl. přenesená",J897,0)</f>
        <v>0</v>
      </c>
      <c r="BH897" s="212">
        <f>IF(N897="sníž. přenesená",J897,0)</f>
        <v>0</v>
      </c>
      <c r="BI897" s="212">
        <f>IF(N897="nulová",J897,0)</f>
        <v>0</v>
      </c>
      <c r="BJ897" s="25" t="s">
        <v>24</v>
      </c>
      <c r="BK897" s="212">
        <f>ROUND(I897*H897,2)</f>
        <v>0</v>
      </c>
      <c r="BL897" s="25" t="s">
        <v>281</v>
      </c>
      <c r="BM897" s="25" t="s">
        <v>993</v>
      </c>
    </row>
    <row r="898" spans="2:65" s="12" customFormat="1" ht="12">
      <c r="B898" s="216"/>
      <c r="C898" s="217"/>
      <c r="D898" s="213" t="s">
        <v>165</v>
      </c>
      <c r="E898" s="218" t="s">
        <v>22</v>
      </c>
      <c r="F898" s="219" t="s">
        <v>604</v>
      </c>
      <c r="G898" s="217"/>
      <c r="H898" s="220" t="s">
        <v>22</v>
      </c>
      <c r="I898" s="221"/>
      <c r="J898" s="217"/>
      <c r="K898" s="217"/>
      <c r="L898" s="222"/>
      <c r="M898" s="223"/>
      <c r="N898" s="224"/>
      <c r="O898" s="224"/>
      <c r="P898" s="224"/>
      <c r="Q898" s="224"/>
      <c r="R898" s="224"/>
      <c r="S898" s="224"/>
      <c r="T898" s="225"/>
      <c r="AT898" s="226" t="s">
        <v>165</v>
      </c>
      <c r="AU898" s="226" t="s">
        <v>81</v>
      </c>
      <c r="AV898" s="12" t="s">
        <v>24</v>
      </c>
      <c r="AW898" s="12" t="s">
        <v>37</v>
      </c>
      <c r="AX898" s="12" t="s">
        <v>74</v>
      </c>
      <c r="AY898" s="226" t="s">
        <v>154</v>
      </c>
    </row>
    <row r="899" spans="2:65" s="12" customFormat="1" ht="12">
      <c r="B899" s="216"/>
      <c r="C899" s="217"/>
      <c r="D899" s="213" t="s">
        <v>165</v>
      </c>
      <c r="E899" s="218" t="s">
        <v>22</v>
      </c>
      <c r="F899" s="219" t="s">
        <v>994</v>
      </c>
      <c r="G899" s="217"/>
      <c r="H899" s="220" t="s">
        <v>22</v>
      </c>
      <c r="I899" s="221"/>
      <c r="J899" s="217"/>
      <c r="K899" s="217"/>
      <c r="L899" s="222"/>
      <c r="M899" s="223"/>
      <c r="N899" s="224"/>
      <c r="O899" s="224"/>
      <c r="P899" s="224"/>
      <c r="Q899" s="224"/>
      <c r="R899" s="224"/>
      <c r="S899" s="224"/>
      <c r="T899" s="225"/>
      <c r="AT899" s="226" t="s">
        <v>165</v>
      </c>
      <c r="AU899" s="226" t="s">
        <v>81</v>
      </c>
      <c r="AV899" s="12" t="s">
        <v>24</v>
      </c>
      <c r="AW899" s="12" t="s">
        <v>37</v>
      </c>
      <c r="AX899" s="12" t="s">
        <v>74</v>
      </c>
      <c r="AY899" s="226" t="s">
        <v>154</v>
      </c>
    </row>
    <row r="900" spans="2:65" s="12" customFormat="1" ht="12">
      <c r="B900" s="216"/>
      <c r="C900" s="217"/>
      <c r="D900" s="213" t="s">
        <v>165</v>
      </c>
      <c r="E900" s="218" t="s">
        <v>22</v>
      </c>
      <c r="F900" s="219" t="s">
        <v>995</v>
      </c>
      <c r="G900" s="217"/>
      <c r="H900" s="220" t="s">
        <v>22</v>
      </c>
      <c r="I900" s="221"/>
      <c r="J900" s="217"/>
      <c r="K900" s="217"/>
      <c r="L900" s="222"/>
      <c r="M900" s="223"/>
      <c r="N900" s="224"/>
      <c r="O900" s="224"/>
      <c r="P900" s="224"/>
      <c r="Q900" s="224"/>
      <c r="R900" s="224"/>
      <c r="S900" s="224"/>
      <c r="T900" s="225"/>
      <c r="AT900" s="226" t="s">
        <v>165</v>
      </c>
      <c r="AU900" s="226" t="s">
        <v>81</v>
      </c>
      <c r="AV900" s="12" t="s">
        <v>24</v>
      </c>
      <c r="AW900" s="12" t="s">
        <v>37</v>
      </c>
      <c r="AX900" s="12" t="s">
        <v>74</v>
      </c>
      <c r="AY900" s="226" t="s">
        <v>154</v>
      </c>
    </row>
    <row r="901" spans="2:65" s="13" customFormat="1" ht="12">
      <c r="B901" s="227"/>
      <c r="C901" s="228"/>
      <c r="D901" s="213" t="s">
        <v>165</v>
      </c>
      <c r="E901" s="239" t="s">
        <v>22</v>
      </c>
      <c r="F901" s="240" t="s">
        <v>265</v>
      </c>
      <c r="G901" s="228"/>
      <c r="H901" s="241">
        <v>14</v>
      </c>
      <c r="I901" s="233"/>
      <c r="J901" s="228"/>
      <c r="K901" s="228"/>
      <c r="L901" s="234"/>
      <c r="M901" s="235"/>
      <c r="N901" s="236"/>
      <c r="O901" s="236"/>
      <c r="P901" s="236"/>
      <c r="Q901" s="236"/>
      <c r="R901" s="236"/>
      <c r="S901" s="236"/>
      <c r="T901" s="237"/>
      <c r="AT901" s="238" t="s">
        <v>165</v>
      </c>
      <c r="AU901" s="238" t="s">
        <v>81</v>
      </c>
      <c r="AV901" s="13" t="s">
        <v>81</v>
      </c>
      <c r="AW901" s="13" t="s">
        <v>37</v>
      </c>
      <c r="AX901" s="13" t="s">
        <v>74</v>
      </c>
      <c r="AY901" s="238" t="s">
        <v>154</v>
      </c>
    </row>
    <row r="902" spans="2:65" s="12" customFormat="1" ht="12">
      <c r="B902" s="216"/>
      <c r="C902" s="217"/>
      <c r="D902" s="213" t="s">
        <v>165</v>
      </c>
      <c r="E902" s="218" t="s">
        <v>22</v>
      </c>
      <c r="F902" s="219" t="s">
        <v>492</v>
      </c>
      <c r="G902" s="217"/>
      <c r="H902" s="220" t="s">
        <v>22</v>
      </c>
      <c r="I902" s="221"/>
      <c r="J902" s="217"/>
      <c r="K902" s="217"/>
      <c r="L902" s="222"/>
      <c r="M902" s="223"/>
      <c r="N902" s="224"/>
      <c r="O902" s="224"/>
      <c r="P902" s="224"/>
      <c r="Q902" s="224"/>
      <c r="R902" s="224"/>
      <c r="S902" s="224"/>
      <c r="T902" s="225"/>
      <c r="AT902" s="226" t="s">
        <v>165</v>
      </c>
      <c r="AU902" s="226" t="s">
        <v>81</v>
      </c>
      <c r="AV902" s="12" t="s">
        <v>24</v>
      </c>
      <c r="AW902" s="12" t="s">
        <v>37</v>
      </c>
      <c r="AX902" s="12" t="s">
        <v>74</v>
      </c>
      <c r="AY902" s="226" t="s">
        <v>154</v>
      </c>
    </row>
    <row r="903" spans="2:65" s="12" customFormat="1" ht="12">
      <c r="B903" s="216"/>
      <c r="C903" s="217"/>
      <c r="D903" s="213" t="s">
        <v>165</v>
      </c>
      <c r="E903" s="218" t="s">
        <v>22</v>
      </c>
      <c r="F903" s="219" t="s">
        <v>978</v>
      </c>
      <c r="G903" s="217"/>
      <c r="H903" s="220" t="s">
        <v>22</v>
      </c>
      <c r="I903" s="221"/>
      <c r="J903" s="217"/>
      <c r="K903" s="217"/>
      <c r="L903" s="222"/>
      <c r="M903" s="223"/>
      <c r="N903" s="224"/>
      <c r="O903" s="224"/>
      <c r="P903" s="224"/>
      <c r="Q903" s="224"/>
      <c r="R903" s="224"/>
      <c r="S903" s="224"/>
      <c r="T903" s="225"/>
      <c r="AT903" s="226" t="s">
        <v>165</v>
      </c>
      <c r="AU903" s="226" t="s">
        <v>81</v>
      </c>
      <c r="AV903" s="12" t="s">
        <v>24</v>
      </c>
      <c r="AW903" s="12" t="s">
        <v>37</v>
      </c>
      <c r="AX903" s="12" t="s">
        <v>74</v>
      </c>
      <c r="AY903" s="226" t="s">
        <v>154</v>
      </c>
    </row>
    <row r="904" spans="2:65" s="13" customFormat="1" ht="12">
      <c r="B904" s="227"/>
      <c r="C904" s="228"/>
      <c r="D904" s="213" t="s">
        <v>165</v>
      </c>
      <c r="E904" s="239" t="s">
        <v>22</v>
      </c>
      <c r="F904" s="240" t="s">
        <v>24</v>
      </c>
      <c r="G904" s="228"/>
      <c r="H904" s="241">
        <v>1</v>
      </c>
      <c r="I904" s="233"/>
      <c r="J904" s="228"/>
      <c r="K904" s="228"/>
      <c r="L904" s="234"/>
      <c r="M904" s="235"/>
      <c r="N904" s="236"/>
      <c r="O904" s="236"/>
      <c r="P904" s="236"/>
      <c r="Q904" s="236"/>
      <c r="R904" s="236"/>
      <c r="S904" s="236"/>
      <c r="T904" s="237"/>
      <c r="AT904" s="238" t="s">
        <v>165</v>
      </c>
      <c r="AU904" s="238" t="s">
        <v>81</v>
      </c>
      <c r="AV904" s="13" t="s">
        <v>81</v>
      </c>
      <c r="AW904" s="13" t="s">
        <v>37</v>
      </c>
      <c r="AX904" s="13" t="s">
        <v>74</v>
      </c>
      <c r="AY904" s="238" t="s">
        <v>154</v>
      </c>
    </row>
    <row r="905" spans="2:65" s="14" customFormat="1" ht="12">
      <c r="B905" s="242"/>
      <c r="C905" s="243"/>
      <c r="D905" s="229" t="s">
        <v>165</v>
      </c>
      <c r="E905" s="244" t="s">
        <v>22</v>
      </c>
      <c r="F905" s="245" t="s">
        <v>178</v>
      </c>
      <c r="G905" s="243"/>
      <c r="H905" s="246">
        <v>15</v>
      </c>
      <c r="I905" s="247"/>
      <c r="J905" s="243"/>
      <c r="K905" s="243"/>
      <c r="L905" s="248"/>
      <c r="M905" s="249"/>
      <c r="N905" s="250"/>
      <c r="O905" s="250"/>
      <c r="P905" s="250"/>
      <c r="Q905" s="250"/>
      <c r="R905" s="250"/>
      <c r="S905" s="250"/>
      <c r="T905" s="251"/>
      <c r="AT905" s="252" t="s">
        <v>165</v>
      </c>
      <c r="AU905" s="252" t="s">
        <v>81</v>
      </c>
      <c r="AV905" s="14" t="s">
        <v>161</v>
      </c>
      <c r="AW905" s="14" t="s">
        <v>37</v>
      </c>
      <c r="AX905" s="14" t="s">
        <v>24</v>
      </c>
      <c r="AY905" s="252" t="s">
        <v>154</v>
      </c>
    </row>
    <row r="906" spans="2:65" s="1" customFormat="1" ht="22.5" customHeight="1">
      <c r="B906" s="42"/>
      <c r="C906" s="267" t="s">
        <v>996</v>
      </c>
      <c r="D906" s="267" t="s">
        <v>367</v>
      </c>
      <c r="E906" s="268" t="s">
        <v>997</v>
      </c>
      <c r="F906" s="269" t="s">
        <v>998</v>
      </c>
      <c r="G906" s="270" t="s">
        <v>554</v>
      </c>
      <c r="H906" s="271">
        <v>15.4</v>
      </c>
      <c r="I906" s="272"/>
      <c r="J906" s="273">
        <f>ROUND(I906*H906,2)</f>
        <v>0</v>
      </c>
      <c r="K906" s="269" t="s">
        <v>22</v>
      </c>
      <c r="L906" s="274"/>
      <c r="M906" s="275" t="s">
        <v>22</v>
      </c>
      <c r="N906" s="276" t="s">
        <v>45</v>
      </c>
      <c r="O906" s="43"/>
      <c r="P906" s="210">
        <f>O906*H906</f>
        <v>0</v>
      </c>
      <c r="Q906" s="210">
        <v>1.18E-2</v>
      </c>
      <c r="R906" s="210">
        <f>Q906*H906</f>
        <v>0.18171999999999999</v>
      </c>
      <c r="S906" s="210">
        <v>0</v>
      </c>
      <c r="T906" s="211">
        <f>S906*H906</f>
        <v>0</v>
      </c>
      <c r="AR906" s="25" t="s">
        <v>430</v>
      </c>
      <c r="AT906" s="25" t="s">
        <v>367</v>
      </c>
      <c r="AU906" s="25" t="s">
        <v>81</v>
      </c>
      <c r="AY906" s="25" t="s">
        <v>154</v>
      </c>
      <c r="BE906" s="212">
        <f>IF(N906="základní",J906,0)</f>
        <v>0</v>
      </c>
      <c r="BF906" s="212">
        <f>IF(N906="snížená",J906,0)</f>
        <v>0</v>
      </c>
      <c r="BG906" s="212">
        <f>IF(N906="zákl. přenesená",J906,0)</f>
        <v>0</v>
      </c>
      <c r="BH906" s="212">
        <f>IF(N906="sníž. přenesená",J906,0)</f>
        <v>0</v>
      </c>
      <c r="BI906" s="212">
        <f>IF(N906="nulová",J906,0)</f>
        <v>0</v>
      </c>
      <c r="BJ906" s="25" t="s">
        <v>24</v>
      </c>
      <c r="BK906" s="212">
        <f>ROUND(I906*H906,2)</f>
        <v>0</v>
      </c>
      <c r="BL906" s="25" t="s">
        <v>281</v>
      </c>
      <c r="BM906" s="25" t="s">
        <v>999</v>
      </c>
    </row>
    <row r="907" spans="2:65" s="13" customFormat="1" ht="12">
      <c r="B907" s="227"/>
      <c r="C907" s="228"/>
      <c r="D907" s="229" t="s">
        <v>165</v>
      </c>
      <c r="E907" s="230" t="s">
        <v>22</v>
      </c>
      <c r="F907" s="231" t="s">
        <v>1000</v>
      </c>
      <c r="G907" s="228"/>
      <c r="H907" s="232">
        <v>15.4</v>
      </c>
      <c r="I907" s="233"/>
      <c r="J907" s="228"/>
      <c r="K907" s="228"/>
      <c r="L907" s="234"/>
      <c r="M907" s="235"/>
      <c r="N907" s="236"/>
      <c r="O907" s="236"/>
      <c r="P907" s="236"/>
      <c r="Q907" s="236"/>
      <c r="R907" s="236"/>
      <c r="S907" s="236"/>
      <c r="T907" s="237"/>
      <c r="AT907" s="238" t="s">
        <v>165</v>
      </c>
      <c r="AU907" s="238" t="s">
        <v>81</v>
      </c>
      <c r="AV907" s="13" t="s">
        <v>81</v>
      </c>
      <c r="AW907" s="13" t="s">
        <v>37</v>
      </c>
      <c r="AX907" s="13" t="s">
        <v>24</v>
      </c>
      <c r="AY907" s="238" t="s">
        <v>154</v>
      </c>
    </row>
    <row r="908" spans="2:65" s="1" customFormat="1" ht="22.5" customHeight="1">
      <c r="B908" s="42"/>
      <c r="C908" s="267" t="s">
        <v>1001</v>
      </c>
      <c r="D908" s="267" t="s">
        <v>367</v>
      </c>
      <c r="E908" s="268" t="s">
        <v>1002</v>
      </c>
      <c r="F908" s="269" t="s">
        <v>1003</v>
      </c>
      <c r="G908" s="270" t="s">
        <v>554</v>
      </c>
      <c r="H908" s="271">
        <v>1.1000000000000001</v>
      </c>
      <c r="I908" s="272"/>
      <c r="J908" s="273">
        <f>ROUND(I908*H908,2)</f>
        <v>0</v>
      </c>
      <c r="K908" s="269" t="s">
        <v>22</v>
      </c>
      <c r="L908" s="274"/>
      <c r="M908" s="275" t="s">
        <v>22</v>
      </c>
      <c r="N908" s="276" t="s">
        <v>45</v>
      </c>
      <c r="O908" s="43"/>
      <c r="P908" s="210">
        <f>O908*H908</f>
        <v>0</v>
      </c>
      <c r="Q908" s="210">
        <v>1.18E-2</v>
      </c>
      <c r="R908" s="210">
        <f>Q908*H908</f>
        <v>1.298E-2</v>
      </c>
      <c r="S908" s="210">
        <v>0</v>
      </c>
      <c r="T908" s="211">
        <f>S908*H908</f>
        <v>0</v>
      </c>
      <c r="AR908" s="25" t="s">
        <v>430</v>
      </c>
      <c r="AT908" s="25" t="s">
        <v>367</v>
      </c>
      <c r="AU908" s="25" t="s">
        <v>81</v>
      </c>
      <c r="AY908" s="25" t="s">
        <v>154</v>
      </c>
      <c r="BE908" s="212">
        <f>IF(N908="základní",J908,0)</f>
        <v>0</v>
      </c>
      <c r="BF908" s="212">
        <f>IF(N908="snížená",J908,0)</f>
        <v>0</v>
      </c>
      <c r="BG908" s="212">
        <f>IF(N908="zákl. přenesená",J908,0)</f>
        <v>0</v>
      </c>
      <c r="BH908" s="212">
        <f>IF(N908="sníž. přenesená",J908,0)</f>
        <v>0</v>
      </c>
      <c r="BI908" s="212">
        <f>IF(N908="nulová",J908,0)</f>
        <v>0</v>
      </c>
      <c r="BJ908" s="25" t="s">
        <v>24</v>
      </c>
      <c r="BK908" s="212">
        <f>ROUND(I908*H908,2)</f>
        <v>0</v>
      </c>
      <c r="BL908" s="25" t="s">
        <v>281</v>
      </c>
      <c r="BM908" s="25" t="s">
        <v>1004</v>
      </c>
    </row>
    <row r="909" spans="2:65" s="13" customFormat="1" ht="12">
      <c r="B909" s="227"/>
      <c r="C909" s="228"/>
      <c r="D909" s="229" t="s">
        <v>165</v>
      </c>
      <c r="E909" s="230" t="s">
        <v>22</v>
      </c>
      <c r="F909" s="231" t="s">
        <v>1005</v>
      </c>
      <c r="G909" s="228"/>
      <c r="H909" s="232">
        <v>1.1000000000000001</v>
      </c>
      <c r="I909" s="233"/>
      <c r="J909" s="228"/>
      <c r="K909" s="228"/>
      <c r="L909" s="234"/>
      <c r="M909" s="235"/>
      <c r="N909" s="236"/>
      <c r="O909" s="236"/>
      <c r="P909" s="236"/>
      <c r="Q909" s="236"/>
      <c r="R909" s="236"/>
      <c r="S909" s="236"/>
      <c r="T909" s="237"/>
      <c r="AT909" s="238" t="s">
        <v>165</v>
      </c>
      <c r="AU909" s="238" t="s">
        <v>81</v>
      </c>
      <c r="AV909" s="13" t="s">
        <v>81</v>
      </c>
      <c r="AW909" s="13" t="s">
        <v>37</v>
      </c>
      <c r="AX909" s="13" t="s">
        <v>24</v>
      </c>
      <c r="AY909" s="238" t="s">
        <v>154</v>
      </c>
    </row>
    <row r="910" spans="2:65" s="1" customFormat="1" ht="31.5" customHeight="1">
      <c r="B910" s="42"/>
      <c r="C910" s="201" t="s">
        <v>1006</v>
      </c>
      <c r="D910" s="201" t="s">
        <v>156</v>
      </c>
      <c r="E910" s="202" t="s">
        <v>1007</v>
      </c>
      <c r="F910" s="203" t="s">
        <v>1008</v>
      </c>
      <c r="G910" s="204" t="s">
        <v>554</v>
      </c>
      <c r="H910" s="205">
        <v>5.5</v>
      </c>
      <c r="I910" s="206"/>
      <c r="J910" s="207">
        <f>ROUND(I910*H910,2)</f>
        <v>0</v>
      </c>
      <c r="K910" s="203" t="s">
        <v>160</v>
      </c>
      <c r="L910" s="62"/>
      <c r="M910" s="208" t="s">
        <v>22</v>
      </c>
      <c r="N910" s="209" t="s">
        <v>45</v>
      </c>
      <c r="O910" s="43"/>
      <c r="P910" s="210">
        <f>O910*H910</f>
        <v>0</v>
      </c>
      <c r="Q910" s="210">
        <v>6.2E-4</v>
      </c>
      <c r="R910" s="210">
        <f>Q910*H910</f>
        <v>3.4099999999999998E-3</v>
      </c>
      <c r="S910" s="210">
        <v>0</v>
      </c>
      <c r="T910" s="211">
        <f>S910*H910</f>
        <v>0</v>
      </c>
      <c r="AR910" s="25" t="s">
        <v>281</v>
      </c>
      <c r="AT910" s="25" t="s">
        <v>156</v>
      </c>
      <c r="AU910" s="25" t="s">
        <v>81</v>
      </c>
      <c r="AY910" s="25" t="s">
        <v>154</v>
      </c>
      <c r="BE910" s="212">
        <f>IF(N910="základní",J910,0)</f>
        <v>0</v>
      </c>
      <c r="BF910" s="212">
        <f>IF(N910="snížená",J910,0)</f>
        <v>0</v>
      </c>
      <c r="BG910" s="212">
        <f>IF(N910="zákl. přenesená",J910,0)</f>
        <v>0</v>
      </c>
      <c r="BH910" s="212">
        <f>IF(N910="sníž. přenesená",J910,0)</f>
        <v>0</v>
      </c>
      <c r="BI910" s="212">
        <f>IF(N910="nulová",J910,0)</f>
        <v>0</v>
      </c>
      <c r="BJ910" s="25" t="s">
        <v>24</v>
      </c>
      <c r="BK910" s="212">
        <f>ROUND(I910*H910,2)</f>
        <v>0</v>
      </c>
      <c r="BL910" s="25" t="s">
        <v>281</v>
      </c>
      <c r="BM910" s="25" t="s">
        <v>1009</v>
      </c>
    </row>
    <row r="911" spans="2:65" s="12" customFormat="1" ht="12">
      <c r="B911" s="216"/>
      <c r="C911" s="217"/>
      <c r="D911" s="213" t="s">
        <v>165</v>
      </c>
      <c r="E911" s="218" t="s">
        <v>22</v>
      </c>
      <c r="F911" s="219" t="s">
        <v>492</v>
      </c>
      <c r="G911" s="217"/>
      <c r="H911" s="220" t="s">
        <v>22</v>
      </c>
      <c r="I911" s="221"/>
      <c r="J911" s="217"/>
      <c r="K911" s="217"/>
      <c r="L911" s="222"/>
      <c r="M911" s="223"/>
      <c r="N911" s="224"/>
      <c r="O911" s="224"/>
      <c r="P911" s="224"/>
      <c r="Q911" s="224"/>
      <c r="R911" s="224"/>
      <c r="S911" s="224"/>
      <c r="T911" s="225"/>
      <c r="AT911" s="226" t="s">
        <v>165</v>
      </c>
      <c r="AU911" s="226" t="s">
        <v>81</v>
      </c>
      <c r="AV911" s="12" t="s">
        <v>24</v>
      </c>
      <c r="AW911" s="12" t="s">
        <v>37</v>
      </c>
      <c r="AX911" s="12" t="s">
        <v>74</v>
      </c>
      <c r="AY911" s="226" t="s">
        <v>154</v>
      </c>
    </row>
    <row r="912" spans="2:65" s="12" customFormat="1" ht="12">
      <c r="B912" s="216"/>
      <c r="C912" s="217"/>
      <c r="D912" s="213" t="s">
        <v>165</v>
      </c>
      <c r="E912" s="218" t="s">
        <v>22</v>
      </c>
      <c r="F912" s="219" t="s">
        <v>978</v>
      </c>
      <c r="G912" s="217"/>
      <c r="H912" s="220" t="s">
        <v>22</v>
      </c>
      <c r="I912" s="221"/>
      <c r="J912" s="217"/>
      <c r="K912" s="217"/>
      <c r="L912" s="222"/>
      <c r="M912" s="223"/>
      <c r="N912" s="224"/>
      <c r="O912" s="224"/>
      <c r="P912" s="224"/>
      <c r="Q912" s="224"/>
      <c r="R912" s="224"/>
      <c r="S912" s="224"/>
      <c r="T912" s="225"/>
      <c r="AT912" s="226" t="s">
        <v>165</v>
      </c>
      <c r="AU912" s="226" t="s">
        <v>81</v>
      </c>
      <c r="AV912" s="12" t="s">
        <v>24</v>
      </c>
      <c r="AW912" s="12" t="s">
        <v>37</v>
      </c>
      <c r="AX912" s="12" t="s">
        <v>74</v>
      </c>
      <c r="AY912" s="226" t="s">
        <v>154</v>
      </c>
    </row>
    <row r="913" spans="2:65" s="13" customFormat="1" ht="12">
      <c r="B913" s="227"/>
      <c r="C913" s="228"/>
      <c r="D913" s="229" t="s">
        <v>165</v>
      </c>
      <c r="E913" s="230" t="s">
        <v>22</v>
      </c>
      <c r="F913" s="231" t="s">
        <v>1010</v>
      </c>
      <c r="G913" s="228"/>
      <c r="H913" s="232">
        <v>5.5</v>
      </c>
      <c r="I913" s="233"/>
      <c r="J913" s="228"/>
      <c r="K913" s="228"/>
      <c r="L913" s="234"/>
      <c r="M913" s="235"/>
      <c r="N913" s="236"/>
      <c r="O913" s="236"/>
      <c r="P913" s="236"/>
      <c r="Q913" s="236"/>
      <c r="R913" s="236"/>
      <c r="S913" s="236"/>
      <c r="T913" s="237"/>
      <c r="AT913" s="238" t="s">
        <v>165</v>
      </c>
      <c r="AU913" s="238" t="s">
        <v>81</v>
      </c>
      <c r="AV913" s="13" t="s">
        <v>81</v>
      </c>
      <c r="AW913" s="13" t="s">
        <v>37</v>
      </c>
      <c r="AX913" s="13" t="s">
        <v>24</v>
      </c>
      <c r="AY913" s="238" t="s">
        <v>154</v>
      </c>
    </row>
    <row r="914" spans="2:65" s="1" customFormat="1" ht="22.5" customHeight="1">
      <c r="B914" s="42"/>
      <c r="C914" s="267" t="s">
        <v>1011</v>
      </c>
      <c r="D914" s="267" t="s">
        <v>367</v>
      </c>
      <c r="E914" s="268" t="s">
        <v>1002</v>
      </c>
      <c r="F914" s="269" t="s">
        <v>1003</v>
      </c>
      <c r="G914" s="270" t="s">
        <v>554</v>
      </c>
      <c r="H914" s="271">
        <v>6.05</v>
      </c>
      <c r="I914" s="272"/>
      <c r="J914" s="273">
        <f>ROUND(I914*H914,2)</f>
        <v>0</v>
      </c>
      <c r="K914" s="269" t="s">
        <v>22</v>
      </c>
      <c r="L914" s="274"/>
      <c r="M914" s="275" t="s">
        <v>22</v>
      </c>
      <c r="N914" s="276" t="s">
        <v>45</v>
      </c>
      <c r="O914" s="43"/>
      <c r="P914" s="210">
        <f>O914*H914</f>
        <v>0</v>
      </c>
      <c r="Q914" s="210">
        <v>1.18E-2</v>
      </c>
      <c r="R914" s="210">
        <f>Q914*H914</f>
        <v>7.1389999999999995E-2</v>
      </c>
      <c r="S914" s="210">
        <v>0</v>
      </c>
      <c r="T914" s="211">
        <f>S914*H914</f>
        <v>0</v>
      </c>
      <c r="AR914" s="25" t="s">
        <v>430</v>
      </c>
      <c r="AT914" s="25" t="s">
        <v>367</v>
      </c>
      <c r="AU914" s="25" t="s">
        <v>81</v>
      </c>
      <c r="AY914" s="25" t="s">
        <v>154</v>
      </c>
      <c r="BE914" s="212">
        <f>IF(N914="základní",J914,0)</f>
        <v>0</v>
      </c>
      <c r="BF914" s="212">
        <f>IF(N914="snížená",J914,0)</f>
        <v>0</v>
      </c>
      <c r="BG914" s="212">
        <f>IF(N914="zákl. přenesená",J914,0)</f>
        <v>0</v>
      </c>
      <c r="BH914" s="212">
        <f>IF(N914="sníž. přenesená",J914,0)</f>
        <v>0</v>
      </c>
      <c r="BI914" s="212">
        <f>IF(N914="nulová",J914,0)</f>
        <v>0</v>
      </c>
      <c r="BJ914" s="25" t="s">
        <v>24</v>
      </c>
      <c r="BK914" s="212">
        <f>ROUND(I914*H914,2)</f>
        <v>0</v>
      </c>
      <c r="BL914" s="25" t="s">
        <v>281</v>
      </c>
      <c r="BM914" s="25" t="s">
        <v>1012</v>
      </c>
    </row>
    <row r="915" spans="2:65" s="13" customFormat="1" ht="12">
      <c r="B915" s="227"/>
      <c r="C915" s="228"/>
      <c r="D915" s="229" t="s">
        <v>165</v>
      </c>
      <c r="E915" s="230" t="s">
        <v>22</v>
      </c>
      <c r="F915" s="231" t="s">
        <v>1013</v>
      </c>
      <c r="G915" s="228"/>
      <c r="H915" s="232">
        <v>6.05</v>
      </c>
      <c r="I915" s="233"/>
      <c r="J915" s="228"/>
      <c r="K915" s="228"/>
      <c r="L915" s="234"/>
      <c r="M915" s="235"/>
      <c r="N915" s="236"/>
      <c r="O915" s="236"/>
      <c r="P915" s="236"/>
      <c r="Q915" s="236"/>
      <c r="R915" s="236"/>
      <c r="S915" s="236"/>
      <c r="T915" s="237"/>
      <c r="AT915" s="238" t="s">
        <v>165</v>
      </c>
      <c r="AU915" s="238" t="s">
        <v>81</v>
      </c>
      <c r="AV915" s="13" t="s">
        <v>81</v>
      </c>
      <c r="AW915" s="13" t="s">
        <v>37</v>
      </c>
      <c r="AX915" s="13" t="s">
        <v>24</v>
      </c>
      <c r="AY915" s="238" t="s">
        <v>154</v>
      </c>
    </row>
    <row r="916" spans="2:65" s="1" customFormat="1" ht="31.5" customHeight="1">
      <c r="B916" s="42"/>
      <c r="C916" s="201" t="s">
        <v>1014</v>
      </c>
      <c r="D916" s="201" t="s">
        <v>156</v>
      </c>
      <c r="E916" s="202" t="s">
        <v>1015</v>
      </c>
      <c r="F916" s="203" t="s">
        <v>1016</v>
      </c>
      <c r="G916" s="204" t="s">
        <v>241</v>
      </c>
      <c r="H916" s="205">
        <v>28.73</v>
      </c>
      <c r="I916" s="206"/>
      <c r="J916" s="207">
        <f>ROUND(I916*H916,2)</f>
        <v>0</v>
      </c>
      <c r="K916" s="203" t="s">
        <v>160</v>
      </c>
      <c r="L916" s="62"/>
      <c r="M916" s="208" t="s">
        <v>22</v>
      </c>
      <c r="N916" s="209" t="s">
        <v>45</v>
      </c>
      <c r="O916" s="43"/>
      <c r="P916" s="210">
        <f>O916*H916</f>
        <v>0</v>
      </c>
      <c r="Q916" s="210">
        <v>3.9199999999999999E-3</v>
      </c>
      <c r="R916" s="210">
        <f>Q916*H916</f>
        <v>0.1126216</v>
      </c>
      <c r="S916" s="210">
        <v>0</v>
      </c>
      <c r="T916" s="211">
        <f>S916*H916</f>
        <v>0</v>
      </c>
      <c r="AR916" s="25" t="s">
        <v>281</v>
      </c>
      <c r="AT916" s="25" t="s">
        <v>156</v>
      </c>
      <c r="AU916" s="25" t="s">
        <v>81</v>
      </c>
      <c r="AY916" s="25" t="s">
        <v>154</v>
      </c>
      <c r="BE916" s="212">
        <f>IF(N916="základní",J916,0)</f>
        <v>0</v>
      </c>
      <c r="BF916" s="212">
        <f>IF(N916="snížená",J916,0)</f>
        <v>0</v>
      </c>
      <c r="BG916" s="212">
        <f>IF(N916="zákl. přenesená",J916,0)</f>
        <v>0</v>
      </c>
      <c r="BH916" s="212">
        <f>IF(N916="sníž. přenesená",J916,0)</f>
        <v>0</v>
      </c>
      <c r="BI916" s="212">
        <f>IF(N916="nulová",J916,0)</f>
        <v>0</v>
      </c>
      <c r="BJ916" s="25" t="s">
        <v>24</v>
      </c>
      <c r="BK916" s="212">
        <f>ROUND(I916*H916,2)</f>
        <v>0</v>
      </c>
      <c r="BL916" s="25" t="s">
        <v>281</v>
      </c>
      <c r="BM916" s="25" t="s">
        <v>1017</v>
      </c>
    </row>
    <row r="917" spans="2:65" s="12" customFormat="1" ht="12">
      <c r="B917" s="216"/>
      <c r="C917" s="217"/>
      <c r="D917" s="213" t="s">
        <v>165</v>
      </c>
      <c r="E917" s="218" t="s">
        <v>22</v>
      </c>
      <c r="F917" s="219" t="s">
        <v>604</v>
      </c>
      <c r="G917" s="217"/>
      <c r="H917" s="220" t="s">
        <v>22</v>
      </c>
      <c r="I917" s="221"/>
      <c r="J917" s="217"/>
      <c r="K917" s="217"/>
      <c r="L917" s="222"/>
      <c r="M917" s="223"/>
      <c r="N917" s="224"/>
      <c r="O917" s="224"/>
      <c r="P917" s="224"/>
      <c r="Q917" s="224"/>
      <c r="R917" s="224"/>
      <c r="S917" s="224"/>
      <c r="T917" s="225"/>
      <c r="AT917" s="226" t="s">
        <v>165</v>
      </c>
      <c r="AU917" s="226" t="s">
        <v>81</v>
      </c>
      <c r="AV917" s="12" t="s">
        <v>24</v>
      </c>
      <c r="AW917" s="12" t="s">
        <v>37</v>
      </c>
      <c r="AX917" s="12" t="s">
        <v>74</v>
      </c>
      <c r="AY917" s="226" t="s">
        <v>154</v>
      </c>
    </row>
    <row r="918" spans="2:65" s="12" customFormat="1" ht="12">
      <c r="B918" s="216"/>
      <c r="C918" s="217"/>
      <c r="D918" s="213" t="s">
        <v>165</v>
      </c>
      <c r="E918" s="218" t="s">
        <v>22</v>
      </c>
      <c r="F918" s="219" t="s">
        <v>994</v>
      </c>
      <c r="G918" s="217"/>
      <c r="H918" s="220" t="s">
        <v>22</v>
      </c>
      <c r="I918" s="221"/>
      <c r="J918" s="217"/>
      <c r="K918" s="217"/>
      <c r="L918" s="222"/>
      <c r="M918" s="223"/>
      <c r="N918" s="224"/>
      <c r="O918" s="224"/>
      <c r="P918" s="224"/>
      <c r="Q918" s="224"/>
      <c r="R918" s="224"/>
      <c r="S918" s="224"/>
      <c r="T918" s="225"/>
      <c r="AT918" s="226" t="s">
        <v>165</v>
      </c>
      <c r="AU918" s="226" t="s">
        <v>81</v>
      </c>
      <c r="AV918" s="12" t="s">
        <v>24</v>
      </c>
      <c r="AW918" s="12" t="s">
        <v>37</v>
      </c>
      <c r="AX918" s="12" t="s">
        <v>74</v>
      </c>
      <c r="AY918" s="226" t="s">
        <v>154</v>
      </c>
    </row>
    <row r="919" spans="2:65" s="12" customFormat="1" ht="12">
      <c r="B919" s="216"/>
      <c r="C919" s="217"/>
      <c r="D919" s="213" t="s">
        <v>165</v>
      </c>
      <c r="E919" s="218" t="s">
        <v>22</v>
      </c>
      <c r="F919" s="219" t="s">
        <v>605</v>
      </c>
      <c r="G919" s="217"/>
      <c r="H919" s="220" t="s">
        <v>22</v>
      </c>
      <c r="I919" s="221"/>
      <c r="J919" s="217"/>
      <c r="K919" s="217"/>
      <c r="L919" s="222"/>
      <c r="M919" s="223"/>
      <c r="N919" s="224"/>
      <c r="O919" s="224"/>
      <c r="P919" s="224"/>
      <c r="Q919" s="224"/>
      <c r="R919" s="224"/>
      <c r="S919" s="224"/>
      <c r="T919" s="225"/>
      <c r="AT919" s="226" t="s">
        <v>165</v>
      </c>
      <c r="AU919" s="226" t="s">
        <v>81</v>
      </c>
      <c r="AV919" s="12" t="s">
        <v>24</v>
      </c>
      <c r="AW919" s="12" t="s">
        <v>37</v>
      </c>
      <c r="AX919" s="12" t="s">
        <v>74</v>
      </c>
      <c r="AY919" s="226" t="s">
        <v>154</v>
      </c>
    </row>
    <row r="920" spans="2:65" s="13" customFormat="1" ht="12">
      <c r="B920" s="227"/>
      <c r="C920" s="228"/>
      <c r="D920" s="213" t="s">
        <v>165</v>
      </c>
      <c r="E920" s="239" t="s">
        <v>22</v>
      </c>
      <c r="F920" s="240" t="s">
        <v>606</v>
      </c>
      <c r="G920" s="228"/>
      <c r="H920" s="241">
        <v>23.6</v>
      </c>
      <c r="I920" s="233"/>
      <c r="J920" s="228"/>
      <c r="K920" s="228"/>
      <c r="L920" s="234"/>
      <c r="M920" s="235"/>
      <c r="N920" s="236"/>
      <c r="O920" s="236"/>
      <c r="P920" s="236"/>
      <c r="Q920" s="236"/>
      <c r="R920" s="236"/>
      <c r="S920" s="236"/>
      <c r="T920" s="237"/>
      <c r="AT920" s="238" t="s">
        <v>165</v>
      </c>
      <c r="AU920" s="238" t="s">
        <v>81</v>
      </c>
      <c r="AV920" s="13" t="s">
        <v>81</v>
      </c>
      <c r="AW920" s="13" t="s">
        <v>37</v>
      </c>
      <c r="AX920" s="13" t="s">
        <v>74</v>
      </c>
      <c r="AY920" s="238" t="s">
        <v>154</v>
      </c>
    </row>
    <row r="921" spans="2:65" s="12" customFormat="1" ht="12">
      <c r="B921" s="216"/>
      <c r="C921" s="217"/>
      <c r="D921" s="213" t="s">
        <v>165</v>
      </c>
      <c r="E921" s="218" t="s">
        <v>22</v>
      </c>
      <c r="F921" s="219" t="s">
        <v>492</v>
      </c>
      <c r="G921" s="217"/>
      <c r="H921" s="220" t="s">
        <v>22</v>
      </c>
      <c r="I921" s="221"/>
      <c r="J921" s="217"/>
      <c r="K921" s="217"/>
      <c r="L921" s="222"/>
      <c r="M921" s="223"/>
      <c r="N921" s="224"/>
      <c r="O921" s="224"/>
      <c r="P921" s="224"/>
      <c r="Q921" s="224"/>
      <c r="R921" s="224"/>
      <c r="S921" s="224"/>
      <c r="T921" s="225"/>
      <c r="AT921" s="226" t="s">
        <v>165</v>
      </c>
      <c r="AU921" s="226" t="s">
        <v>81</v>
      </c>
      <c r="AV921" s="12" t="s">
        <v>24</v>
      </c>
      <c r="AW921" s="12" t="s">
        <v>37</v>
      </c>
      <c r="AX921" s="12" t="s">
        <v>74</v>
      </c>
      <c r="AY921" s="226" t="s">
        <v>154</v>
      </c>
    </row>
    <row r="922" spans="2:65" s="12" customFormat="1" ht="12">
      <c r="B922" s="216"/>
      <c r="C922" s="217"/>
      <c r="D922" s="213" t="s">
        <v>165</v>
      </c>
      <c r="E922" s="218" t="s">
        <v>22</v>
      </c>
      <c r="F922" s="219" t="s">
        <v>978</v>
      </c>
      <c r="G922" s="217"/>
      <c r="H922" s="220" t="s">
        <v>22</v>
      </c>
      <c r="I922" s="221"/>
      <c r="J922" s="217"/>
      <c r="K922" s="217"/>
      <c r="L922" s="222"/>
      <c r="M922" s="223"/>
      <c r="N922" s="224"/>
      <c r="O922" s="224"/>
      <c r="P922" s="224"/>
      <c r="Q922" s="224"/>
      <c r="R922" s="224"/>
      <c r="S922" s="224"/>
      <c r="T922" s="225"/>
      <c r="AT922" s="226" t="s">
        <v>165</v>
      </c>
      <c r="AU922" s="226" t="s">
        <v>81</v>
      </c>
      <c r="AV922" s="12" t="s">
        <v>24</v>
      </c>
      <c r="AW922" s="12" t="s">
        <v>37</v>
      </c>
      <c r="AX922" s="12" t="s">
        <v>74</v>
      </c>
      <c r="AY922" s="226" t="s">
        <v>154</v>
      </c>
    </row>
    <row r="923" spans="2:65" s="13" customFormat="1" ht="12">
      <c r="B923" s="227"/>
      <c r="C923" s="228"/>
      <c r="D923" s="213" t="s">
        <v>165</v>
      </c>
      <c r="E923" s="239" t="s">
        <v>22</v>
      </c>
      <c r="F923" s="240" t="s">
        <v>713</v>
      </c>
      <c r="G923" s="228"/>
      <c r="H923" s="241">
        <v>5.13</v>
      </c>
      <c r="I923" s="233"/>
      <c r="J923" s="228"/>
      <c r="K923" s="228"/>
      <c r="L923" s="234"/>
      <c r="M923" s="235"/>
      <c r="N923" s="236"/>
      <c r="O923" s="236"/>
      <c r="P923" s="236"/>
      <c r="Q923" s="236"/>
      <c r="R923" s="236"/>
      <c r="S923" s="236"/>
      <c r="T923" s="237"/>
      <c r="AT923" s="238" t="s">
        <v>165</v>
      </c>
      <c r="AU923" s="238" t="s">
        <v>81</v>
      </c>
      <c r="AV923" s="13" t="s">
        <v>81</v>
      </c>
      <c r="AW923" s="13" t="s">
        <v>37</v>
      </c>
      <c r="AX923" s="13" t="s">
        <v>74</v>
      </c>
      <c r="AY923" s="238" t="s">
        <v>154</v>
      </c>
    </row>
    <row r="924" spans="2:65" s="14" customFormat="1" ht="12">
      <c r="B924" s="242"/>
      <c r="C924" s="243"/>
      <c r="D924" s="229" t="s">
        <v>165</v>
      </c>
      <c r="E924" s="244" t="s">
        <v>22</v>
      </c>
      <c r="F924" s="245" t="s">
        <v>178</v>
      </c>
      <c r="G924" s="243"/>
      <c r="H924" s="246">
        <v>28.73</v>
      </c>
      <c r="I924" s="247"/>
      <c r="J924" s="243"/>
      <c r="K924" s="243"/>
      <c r="L924" s="248"/>
      <c r="M924" s="249"/>
      <c r="N924" s="250"/>
      <c r="O924" s="250"/>
      <c r="P924" s="250"/>
      <c r="Q924" s="250"/>
      <c r="R924" s="250"/>
      <c r="S924" s="250"/>
      <c r="T924" s="251"/>
      <c r="AT924" s="252" t="s">
        <v>165</v>
      </c>
      <c r="AU924" s="252" t="s">
        <v>81</v>
      </c>
      <c r="AV924" s="14" t="s">
        <v>161</v>
      </c>
      <c r="AW924" s="14" t="s">
        <v>37</v>
      </c>
      <c r="AX924" s="14" t="s">
        <v>24</v>
      </c>
      <c r="AY924" s="252" t="s">
        <v>154</v>
      </c>
    </row>
    <row r="925" spans="2:65" s="1" customFormat="1" ht="22.5" customHeight="1">
      <c r="B925" s="42"/>
      <c r="C925" s="267" t="s">
        <v>1018</v>
      </c>
      <c r="D925" s="267" t="s">
        <v>367</v>
      </c>
      <c r="E925" s="268" t="s">
        <v>1019</v>
      </c>
      <c r="F925" s="269" t="s">
        <v>1020</v>
      </c>
      <c r="G925" s="270" t="s">
        <v>241</v>
      </c>
      <c r="H925" s="271">
        <v>25.96</v>
      </c>
      <c r="I925" s="272"/>
      <c r="J925" s="273">
        <f>ROUND(I925*H925,2)</f>
        <v>0</v>
      </c>
      <c r="K925" s="269" t="s">
        <v>22</v>
      </c>
      <c r="L925" s="274"/>
      <c r="M925" s="275" t="s">
        <v>22</v>
      </c>
      <c r="N925" s="276" t="s">
        <v>45</v>
      </c>
      <c r="O925" s="43"/>
      <c r="P925" s="210">
        <f>O925*H925</f>
        <v>0</v>
      </c>
      <c r="Q925" s="210">
        <v>1.18E-2</v>
      </c>
      <c r="R925" s="210">
        <f>Q925*H925</f>
        <v>0.30632799999999999</v>
      </c>
      <c r="S925" s="210">
        <v>0</v>
      </c>
      <c r="T925" s="211">
        <f>S925*H925</f>
        <v>0</v>
      </c>
      <c r="AR925" s="25" t="s">
        <v>430</v>
      </c>
      <c r="AT925" s="25" t="s">
        <v>367</v>
      </c>
      <c r="AU925" s="25" t="s">
        <v>81</v>
      </c>
      <c r="AY925" s="25" t="s">
        <v>154</v>
      </c>
      <c r="BE925" s="212">
        <f>IF(N925="základní",J925,0)</f>
        <v>0</v>
      </c>
      <c r="BF925" s="212">
        <f>IF(N925="snížená",J925,0)</f>
        <v>0</v>
      </c>
      <c r="BG925" s="212">
        <f>IF(N925="zákl. přenesená",J925,0)</f>
        <v>0</v>
      </c>
      <c r="BH925" s="212">
        <f>IF(N925="sníž. přenesená",J925,0)</f>
        <v>0</v>
      </c>
      <c r="BI925" s="212">
        <f>IF(N925="nulová",J925,0)</f>
        <v>0</v>
      </c>
      <c r="BJ925" s="25" t="s">
        <v>24</v>
      </c>
      <c r="BK925" s="212">
        <f>ROUND(I925*H925,2)</f>
        <v>0</v>
      </c>
      <c r="BL925" s="25" t="s">
        <v>281</v>
      </c>
      <c r="BM925" s="25" t="s">
        <v>1021</v>
      </c>
    </row>
    <row r="926" spans="2:65" s="13" customFormat="1" ht="12">
      <c r="B926" s="227"/>
      <c r="C926" s="228"/>
      <c r="D926" s="229" t="s">
        <v>165</v>
      </c>
      <c r="E926" s="230" t="s">
        <v>22</v>
      </c>
      <c r="F926" s="231" t="s">
        <v>1022</v>
      </c>
      <c r="G926" s="228"/>
      <c r="H926" s="232">
        <v>25.96</v>
      </c>
      <c r="I926" s="233"/>
      <c r="J926" s="228"/>
      <c r="K926" s="228"/>
      <c r="L926" s="234"/>
      <c r="M926" s="235"/>
      <c r="N926" s="236"/>
      <c r="O926" s="236"/>
      <c r="P926" s="236"/>
      <c r="Q926" s="236"/>
      <c r="R926" s="236"/>
      <c r="S926" s="236"/>
      <c r="T926" s="237"/>
      <c r="AT926" s="238" t="s">
        <v>165</v>
      </c>
      <c r="AU926" s="238" t="s">
        <v>81</v>
      </c>
      <c r="AV926" s="13" t="s">
        <v>81</v>
      </c>
      <c r="AW926" s="13" t="s">
        <v>37</v>
      </c>
      <c r="AX926" s="13" t="s">
        <v>24</v>
      </c>
      <c r="AY926" s="238" t="s">
        <v>154</v>
      </c>
    </row>
    <row r="927" spans="2:65" s="1" customFormat="1" ht="22.5" customHeight="1">
      <c r="B927" s="42"/>
      <c r="C927" s="267" t="s">
        <v>1023</v>
      </c>
      <c r="D927" s="267" t="s">
        <v>367</v>
      </c>
      <c r="E927" s="268" t="s">
        <v>985</v>
      </c>
      <c r="F927" s="269" t="s">
        <v>986</v>
      </c>
      <c r="G927" s="270" t="s">
        <v>241</v>
      </c>
      <c r="H927" s="271">
        <v>5.6429999999999998</v>
      </c>
      <c r="I927" s="272"/>
      <c r="J927" s="273">
        <f>ROUND(I927*H927,2)</f>
        <v>0</v>
      </c>
      <c r="K927" s="269" t="s">
        <v>22</v>
      </c>
      <c r="L927" s="274"/>
      <c r="M927" s="275" t="s">
        <v>22</v>
      </c>
      <c r="N927" s="276" t="s">
        <v>45</v>
      </c>
      <c r="O927" s="43"/>
      <c r="P927" s="210">
        <f>O927*H927</f>
        <v>0</v>
      </c>
      <c r="Q927" s="210">
        <v>1.18E-2</v>
      </c>
      <c r="R927" s="210">
        <f>Q927*H927</f>
        <v>6.6587399999999991E-2</v>
      </c>
      <c r="S927" s="210">
        <v>0</v>
      </c>
      <c r="T927" s="211">
        <f>S927*H927</f>
        <v>0</v>
      </c>
      <c r="AR927" s="25" t="s">
        <v>430</v>
      </c>
      <c r="AT927" s="25" t="s">
        <v>367</v>
      </c>
      <c r="AU927" s="25" t="s">
        <v>81</v>
      </c>
      <c r="AY927" s="25" t="s">
        <v>154</v>
      </c>
      <c r="BE927" s="212">
        <f>IF(N927="základní",J927,0)</f>
        <v>0</v>
      </c>
      <c r="BF927" s="212">
        <f>IF(N927="snížená",J927,0)</f>
        <v>0</v>
      </c>
      <c r="BG927" s="212">
        <f>IF(N927="zákl. přenesená",J927,0)</f>
        <v>0</v>
      </c>
      <c r="BH927" s="212">
        <f>IF(N927="sníž. přenesená",J927,0)</f>
        <v>0</v>
      </c>
      <c r="BI927" s="212">
        <f>IF(N927="nulová",J927,0)</f>
        <v>0</v>
      </c>
      <c r="BJ927" s="25" t="s">
        <v>24</v>
      </c>
      <c r="BK927" s="212">
        <f>ROUND(I927*H927,2)</f>
        <v>0</v>
      </c>
      <c r="BL927" s="25" t="s">
        <v>281</v>
      </c>
      <c r="BM927" s="25" t="s">
        <v>1024</v>
      </c>
    </row>
    <row r="928" spans="2:65" s="12" customFormat="1" ht="12">
      <c r="B928" s="216"/>
      <c r="C928" s="217"/>
      <c r="D928" s="213" t="s">
        <v>165</v>
      </c>
      <c r="E928" s="218" t="s">
        <v>22</v>
      </c>
      <c r="F928" s="219" t="s">
        <v>988</v>
      </c>
      <c r="G928" s="217"/>
      <c r="H928" s="220" t="s">
        <v>22</v>
      </c>
      <c r="I928" s="221"/>
      <c r="J928" s="217"/>
      <c r="K928" s="217"/>
      <c r="L928" s="222"/>
      <c r="M928" s="223"/>
      <c r="N928" s="224"/>
      <c r="O928" s="224"/>
      <c r="P928" s="224"/>
      <c r="Q928" s="224"/>
      <c r="R928" s="224"/>
      <c r="S928" s="224"/>
      <c r="T928" s="225"/>
      <c r="AT928" s="226" t="s">
        <v>165</v>
      </c>
      <c r="AU928" s="226" t="s">
        <v>81</v>
      </c>
      <c r="AV928" s="12" t="s">
        <v>24</v>
      </c>
      <c r="AW928" s="12" t="s">
        <v>37</v>
      </c>
      <c r="AX928" s="12" t="s">
        <v>74</v>
      </c>
      <c r="AY928" s="226" t="s">
        <v>154</v>
      </c>
    </row>
    <row r="929" spans="2:65" s="13" customFormat="1" ht="12">
      <c r="B929" s="227"/>
      <c r="C929" s="228"/>
      <c r="D929" s="229" t="s">
        <v>165</v>
      </c>
      <c r="E929" s="230" t="s">
        <v>22</v>
      </c>
      <c r="F929" s="231" t="s">
        <v>1025</v>
      </c>
      <c r="G929" s="228"/>
      <c r="H929" s="232">
        <v>5.6429999999999998</v>
      </c>
      <c r="I929" s="233"/>
      <c r="J929" s="228"/>
      <c r="K929" s="228"/>
      <c r="L929" s="234"/>
      <c r="M929" s="235"/>
      <c r="N929" s="236"/>
      <c r="O929" s="236"/>
      <c r="P929" s="236"/>
      <c r="Q929" s="236"/>
      <c r="R929" s="236"/>
      <c r="S929" s="236"/>
      <c r="T929" s="237"/>
      <c r="AT929" s="238" t="s">
        <v>165</v>
      </c>
      <c r="AU929" s="238" t="s">
        <v>81</v>
      </c>
      <c r="AV929" s="13" t="s">
        <v>81</v>
      </c>
      <c r="AW929" s="13" t="s">
        <v>37</v>
      </c>
      <c r="AX929" s="13" t="s">
        <v>24</v>
      </c>
      <c r="AY929" s="238" t="s">
        <v>154</v>
      </c>
    </row>
    <row r="930" spans="2:65" s="1" customFormat="1" ht="22.5" customHeight="1">
      <c r="B930" s="42"/>
      <c r="C930" s="201" t="s">
        <v>1026</v>
      </c>
      <c r="D930" s="201" t="s">
        <v>156</v>
      </c>
      <c r="E930" s="202" t="s">
        <v>1027</v>
      </c>
      <c r="F930" s="203" t="s">
        <v>1028</v>
      </c>
      <c r="G930" s="204" t="s">
        <v>241</v>
      </c>
      <c r="H930" s="205">
        <v>25</v>
      </c>
      <c r="I930" s="206"/>
      <c r="J930" s="207">
        <f>ROUND(I930*H930,2)</f>
        <v>0</v>
      </c>
      <c r="K930" s="203" t="s">
        <v>22</v>
      </c>
      <c r="L930" s="62"/>
      <c r="M930" s="208" t="s">
        <v>22</v>
      </c>
      <c r="N930" s="209" t="s">
        <v>45</v>
      </c>
      <c r="O930" s="43"/>
      <c r="P930" s="210">
        <f>O930*H930</f>
        <v>0</v>
      </c>
      <c r="Q930" s="210">
        <v>0</v>
      </c>
      <c r="R930" s="210">
        <f>Q930*H930</f>
        <v>0</v>
      </c>
      <c r="S930" s="210">
        <v>0</v>
      </c>
      <c r="T930" s="211">
        <f>S930*H930</f>
        <v>0</v>
      </c>
      <c r="AR930" s="25" t="s">
        <v>281</v>
      </c>
      <c r="AT930" s="25" t="s">
        <v>156</v>
      </c>
      <c r="AU930" s="25" t="s">
        <v>81</v>
      </c>
      <c r="AY930" s="25" t="s">
        <v>154</v>
      </c>
      <c r="BE930" s="212">
        <f>IF(N930="základní",J930,0)</f>
        <v>0</v>
      </c>
      <c r="BF930" s="212">
        <f>IF(N930="snížená",J930,0)</f>
        <v>0</v>
      </c>
      <c r="BG930" s="212">
        <f>IF(N930="zákl. přenesená",J930,0)</f>
        <v>0</v>
      </c>
      <c r="BH930" s="212">
        <f>IF(N930="sníž. přenesená",J930,0)</f>
        <v>0</v>
      </c>
      <c r="BI930" s="212">
        <f>IF(N930="nulová",J930,0)</f>
        <v>0</v>
      </c>
      <c r="BJ930" s="25" t="s">
        <v>24</v>
      </c>
      <c r="BK930" s="212">
        <f>ROUND(I930*H930,2)</f>
        <v>0</v>
      </c>
      <c r="BL930" s="25" t="s">
        <v>281</v>
      </c>
      <c r="BM930" s="25" t="s">
        <v>1029</v>
      </c>
    </row>
    <row r="931" spans="2:65" s="12" customFormat="1" ht="12">
      <c r="B931" s="216"/>
      <c r="C931" s="217"/>
      <c r="D931" s="213" t="s">
        <v>165</v>
      </c>
      <c r="E931" s="218" t="s">
        <v>22</v>
      </c>
      <c r="F931" s="219" t="s">
        <v>1030</v>
      </c>
      <c r="G931" s="217"/>
      <c r="H931" s="220" t="s">
        <v>22</v>
      </c>
      <c r="I931" s="221"/>
      <c r="J931" s="217"/>
      <c r="K931" s="217"/>
      <c r="L931" s="222"/>
      <c r="M931" s="223"/>
      <c r="N931" s="224"/>
      <c r="O931" s="224"/>
      <c r="P931" s="224"/>
      <c r="Q931" s="224"/>
      <c r="R931" s="224"/>
      <c r="S931" s="224"/>
      <c r="T931" s="225"/>
      <c r="AT931" s="226" t="s">
        <v>165</v>
      </c>
      <c r="AU931" s="226" t="s">
        <v>81</v>
      </c>
      <c r="AV931" s="12" t="s">
        <v>24</v>
      </c>
      <c r="AW931" s="12" t="s">
        <v>37</v>
      </c>
      <c r="AX931" s="12" t="s">
        <v>74</v>
      </c>
      <c r="AY931" s="226" t="s">
        <v>154</v>
      </c>
    </row>
    <row r="932" spans="2:65" s="12" customFormat="1" ht="12">
      <c r="B932" s="216"/>
      <c r="C932" s="217"/>
      <c r="D932" s="213" t="s">
        <v>165</v>
      </c>
      <c r="E932" s="218" t="s">
        <v>22</v>
      </c>
      <c r="F932" s="219" t="s">
        <v>1031</v>
      </c>
      <c r="G932" s="217"/>
      <c r="H932" s="220" t="s">
        <v>22</v>
      </c>
      <c r="I932" s="221"/>
      <c r="J932" s="217"/>
      <c r="K932" s="217"/>
      <c r="L932" s="222"/>
      <c r="M932" s="223"/>
      <c r="N932" s="224"/>
      <c r="O932" s="224"/>
      <c r="P932" s="224"/>
      <c r="Q932" s="224"/>
      <c r="R932" s="224"/>
      <c r="S932" s="224"/>
      <c r="T932" s="225"/>
      <c r="AT932" s="226" t="s">
        <v>165</v>
      </c>
      <c r="AU932" s="226" t="s">
        <v>81</v>
      </c>
      <c r="AV932" s="12" t="s">
        <v>24</v>
      </c>
      <c r="AW932" s="12" t="s">
        <v>37</v>
      </c>
      <c r="AX932" s="12" t="s">
        <v>74</v>
      </c>
      <c r="AY932" s="226" t="s">
        <v>154</v>
      </c>
    </row>
    <row r="933" spans="2:65" s="12" customFormat="1" ht="12">
      <c r="B933" s="216"/>
      <c r="C933" s="217"/>
      <c r="D933" s="213" t="s">
        <v>165</v>
      </c>
      <c r="E933" s="218" t="s">
        <v>22</v>
      </c>
      <c r="F933" s="219" t="s">
        <v>1032</v>
      </c>
      <c r="G933" s="217"/>
      <c r="H933" s="220" t="s">
        <v>22</v>
      </c>
      <c r="I933" s="221"/>
      <c r="J933" s="217"/>
      <c r="K933" s="217"/>
      <c r="L933" s="222"/>
      <c r="M933" s="223"/>
      <c r="N933" s="224"/>
      <c r="O933" s="224"/>
      <c r="P933" s="224"/>
      <c r="Q933" s="224"/>
      <c r="R933" s="224"/>
      <c r="S933" s="224"/>
      <c r="T933" s="225"/>
      <c r="AT933" s="226" t="s">
        <v>165</v>
      </c>
      <c r="AU933" s="226" t="s">
        <v>81</v>
      </c>
      <c r="AV933" s="12" t="s">
        <v>24</v>
      </c>
      <c r="AW933" s="12" t="s">
        <v>37</v>
      </c>
      <c r="AX933" s="12" t="s">
        <v>74</v>
      </c>
      <c r="AY933" s="226" t="s">
        <v>154</v>
      </c>
    </row>
    <row r="934" spans="2:65" s="12" customFormat="1" ht="12">
      <c r="B934" s="216"/>
      <c r="C934" s="217"/>
      <c r="D934" s="213" t="s">
        <v>165</v>
      </c>
      <c r="E934" s="218" t="s">
        <v>22</v>
      </c>
      <c r="F934" s="219" t="s">
        <v>1033</v>
      </c>
      <c r="G934" s="217"/>
      <c r="H934" s="220" t="s">
        <v>22</v>
      </c>
      <c r="I934" s="221"/>
      <c r="J934" s="217"/>
      <c r="K934" s="217"/>
      <c r="L934" s="222"/>
      <c r="M934" s="223"/>
      <c r="N934" s="224"/>
      <c r="O934" s="224"/>
      <c r="P934" s="224"/>
      <c r="Q934" s="224"/>
      <c r="R934" s="224"/>
      <c r="S934" s="224"/>
      <c r="T934" s="225"/>
      <c r="AT934" s="226" t="s">
        <v>165</v>
      </c>
      <c r="AU934" s="226" t="s">
        <v>81</v>
      </c>
      <c r="AV934" s="12" t="s">
        <v>24</v>
      </c>
      <c r="AW934" s="12" t="s">
        <v>37</v>
      </c>
      <c r="AX934" s="12" t="s">
        <v>74</v>
      </c>
      <c r="AY934" s="226" t="s">
        <v>154</v>
      </c>
    </row>
    <row r="935" spans="2:65" s="12" customFormat="1" ht="12">
      <c r="B935" s="216"/>
      <c r="C935" s="217"/>
      <c r="D935" s="213" t="s">
        <v>165</v>
      </c>
      <c r="E935" s="218" t="s">
        <v>22</v>
      </c>
      <c r="F935" s="219" t="s">
        <v>1034</v>
      </c>
      <c r="G935" s="217"/>
      <c r="H935" s="220" t="s">
        <v>22</v>
      </c>
      <c r="I935" s="221"/>
      <c r="J935" s="217"/>
      <c r="K935" s="217"/>
      <c r="L935" s="222"/>
      <c r="M935" s="223"/>
      <c r="N935" s="224"/>
      <c r="O935" s="224"/>
      <c r="P935" s="224"/>
      <c r="Q935" s="224"/>
      <c r="R935" s="224"/>
      <c r="S935" s="224"/>
      <c r="T935" s="225"/>
      <c r="AT935" s="226" t="s">
        <v>165</v>
      </c>
      <c r="AU935" s="226" t="s">
        <v>81</v>
      </c>
      <c r="AV935" s="12" t="s">
        <v>24</v>
      </c>
      <c r="AW935" s="12" t="s">
        <v>37</v>
      </c>
      <c r="AX935" s="12" t="s">
        <v>74</v>
      </c>
      <c r="AY935" s="226" t="s">
        <v>154</v>
      </c>
    </row>
    <row r="936" spans="2:65" s="12" customFormat="1" ht="12">
      <c r="B936" s="216"/>
      <c r="C936" s="217"/>
      <c r="D936" s="213" t="s">
        <v>165</v>
      </c>
      <c r="E936" s="218" t="s">
        <v>22</v>
      </c>
      <c r="F936" s="219" t="s">
        <v>1035</v>
      </c>
      <c r="G936" s="217"/>
      <c r="H936" s="220" t="s">
        <v>22</v>
      </c>
      <c r="I936" s="221"/>
      <c r="J936" s="217"/>
      <c r="K936" s="217"/>
      <c r="L936" s="222"/>
      <c r="M936" s="223"/>
      <c r="N936" s="224"/>
      <c r="O936" s="224"/>
      <c r="P936" s="224"/>
      <c r="Q936" s="224"/>
      <c r="R936" s="224"/>
      <c r="S936" s="224"/>
      <c r="T936" s="225"/>
      <c r="AT936" s="226" t="s">
        <v>165</v>
      </c>
      <c r="AU936" s="226" t="s">
        <v>81</v>
      </c>
      <c r="AV936" s="12" t="s">
        <v>24</v>
      </c>
      <c r="AW936" s="12" t="s">
        <v>37</v>
      </c>
      <c r="AX936" s="12" t="s">
        <v>74</v>
      </c>
      <c r="AY936" s="226" t="s">
        <v>154</v>
      </c>
    </row>
    <row r="937" spans="2:65" s="12" customFormat="1" ht="12">
      <c r="B937" s="216"/>
      <c r="C937" s="217"/>
      <c r="D937" s="213" t="s">
        <v>165</v>
      </c>
      <c r="E937" s="218" t="s">
        <v>22</v>
      </c>
      <c r="F937" s="219" t="s">
        <v>444</v>
      </c>
      <c r="G937" s="217"/>
      <c r="H937" s="220" t="s">
        <v>22</v>
      </c>
      <c r="I937" s="221"/>
      <c r="J937" s="217"/>
      <c r="K937" s="217"/>
      <c r="L937" s="222"/>
      <c r="M937" s="223"/>
      <c r="N937" s="224"/>
      <c r="O937" s="224"/>
      <c r="P937" s="224"/>
      <c r="Q937" s="224"/>
      <c r="R937" s="224"/>
      <c r="S937" s="224"/>
      <c r="T937" s="225"/>
      <c r="AT937" s="226" t="s">
        <v>165</v>
      </c>
      <c r="AU937" s="226" t="s">
        <v>81</v>
      </c>
      <c r="AV937" s="12" t="s">
        <v>24</v>
      </c>
      <c r="AW937" s="12" t="s">
        <v>37</v>
      </c>
      <c r="AX937" s="12" t="s">
        <v>74</v>
      </c>
      <c r="AY937" s="226" t="s">
        <v>154</v>
      </c>
    </row>
    <row r="938" spans="2:65" s="12" customFormat="1" ht="12">
      <c r="B938" s="216"/>
      <c r="C938" s="217"/>
      <c r="D938" s="213" t="s">
        <v>165</v>
      </c>
      <c r="E938" s="218" t="s">
        <v>22</v>
      </c>
      <c r="F938" s="219" t="s">
        <v>604</v>
      </c>
      <c r="G938" s="217"/>
      <c r="H938" s="220" t="s">
        <v>22</v>
      </c>
      <c r="I938" s="221"/>
      <c r="J938" s="217"/>
      <c r="K938" s="217"/>
      <c r="L938" s="222"/>
      <c r="M938" s="223"/>
      <c r="N938" s="224"/>
      <c r="O938" s="224"/>
      <c r="P938" s="224"/>
      <c r="Q938" s="224"/>
      <c r="R938" s="224"/>
      <c r="S938" s="224"/>
      <c r="T938" s="225"/>
      <c r="AT938" s="226" t="s">
        <v>165</v>
      </c>
      <c r="AU938" s="226" t="s">
        <v>81</v>
      </c>
      <c r="AV938" s="12" t="s">
        <v>24</v>
      </c>
      <c r="AW938" s="12" t="s">
        <v>37</v>
      </c>
      <c r="AX938" s="12" t="s">
        <v>74</v>
      </c>
      <c r="AY938" s="226" t="s">
        <v>154</v>
      </c>
    </row>
    <row r="939" spans="2:65" s="12" customFormat="1" ht="12">
      <c r="B939" s="216"/>
      <c r="C939" s="217"/>
      <c r="D939" s="213" t="s">
        <v>165</v>
      </c>
      <c r="E939" s="218" t="s">
        <v>22</v>
      </c>
      <c r="F939" s="219" t="s">
        <v>605</v>
      </c>
      <c r="G939" s="217"/>
      <c r="H939" s="220" t="s">
        <v>22</v>
      </c>
      <c r="I939" s="221"/>
      <c r="J939" s="217"/>
      <c r="K939" s="217"/>
      <c r="L939" s="222"/>
      <c r="M939" s="223"/>
      <c r="N939" s="224"/>
      <c r="O939" s="224"/>
      <c r="P939" s="224"/>
      <c r="Q939" s="224"/>
      <c r="R939" s="224"/>
      <c r="S939" s="224"/>
      <c r="T939" s="225"/>
      <c r="AT939" s="226" t="s">
        <v>165</v>
      </c>
      <c r="AU939" s="226" t="s">
        <v>81</v>
      </c>
      <c r="AV939" s="12" t="s">
        <v>24</v>
      </c>
      <c r="AW939" s="12" t="s">
        <v>37</v>
      </c>
      <c r="AX939" s="12" t="s">
        <v>74</v>
      </c>
      <c r="AY939" s="226" t="s">
        <v>154</v>
      </c>
    </row>
    <row r="940" spans="2:65" s="13" customFormat="1" ht="12">
      <c r="B940" s="227"/>
      <c r="C940" s="228"/>
      <c r="D940" s="213" t="s">
        <v>165</v>
      </c>
      <c r="E940" s="239" t="s">
        <v>22</v>
      </c>
      <c r="F940" s="240" t="s">
        <v>606</v>
      </c>
      <c r="G940" s="228"/>
      <c r="H940" s="241">
        <v>23.6</v>
      </c>
      <c r="I940" s="233"/>
      <c r="J940" s="228"/>
      <c r="K940" s="228"/>
      <c r="L940" s="234"/>
      <c r="M940" s="235"/>
      <c r="N940" s="236"/>
      <c r="O940" s="236"/>
      <c r="P940" s="236"/>
      <c r="Q940" s="236"/>
      <c r="R940" s="236"/>
      <c r="S940" s="236"/>
      <c r="T940" s="237"/>
      <c r="AT940" s="238" t="s">
        <v>165</v>
      </c>
      <c r="AU940" s="238" t="s">
        <v>81</v>
      </c>
      <c r="AV940" s="13" t="s">
        <v>81</v>
      </c>
      <c r="AW940" s="13" t="s">
        <v>37</v>
      </c>
      <c r="AX940" s="13" t="s">
        <v>74</v>
      </c>
      <c r="AY940" s="238" t="s">
        <v>154</v>
      </c>
    </row>
    <row r="941" spans="2:65" s="12" customFormat="1" ht="12">
      <c r="B941" s="216"/>
      <c r="C941" s="217"/>
      <c r="D941" s="213" t="s">
        <v>165</v>
      </c>
      <c r="E941" s="218" t="s">
        <v>22</v>
      </c>
      <c r="F941" s="219" t="s">
        <v>1036</v>
      </c>
      <c r="G941" s="217"/>
      <c r="H941" s="220" t="s">
        <v>22</v>
      </c>
      <c r="I941" s="221"/>
      <c r="J941" s="217"/>
      <c r="K941" s="217"/>
      <c r="L941" s="222"/>
      <c r="M941" s="223"/>
      <c r="N941" s="224"/>
      <c r="O941" s="224"/>
      <c r="P941" s="224"/>
      <c r="Q941" s="224"/>
      <c r="R941" s="224"/>
      <c r="S941" s="224"/>
      <c r="T941" s="225"/>
      <c r="AT941" s="226" t="s">
        <v>165</v>
      </c>
      <c r="AU941" s="226" t="s">
        <v>81</v>
      </c>
      <c r="AV941" s="12" t="s">
        <v>24</v>
      </c>
      <c r="AW941" s="12" t="s">
        <v>37</v>
      </c>
      <c r="AX941" s="12" t="s">
        <v>74</v>
      </c>
      <c r="AY941" s="226" t="s">
        <v>154</v>
      </c>
    </row>
    <row r="942" spans="2:65" s="13" customFormat="1" ht="12">
      <c r="B942" s="227"/>
      <c r="C942" s="228"/>
      <c r="D942" s="213" t="s">
        <v>165</v>
      </c>
      <c r="E942" s="239" t="s">
        <v>22</v>
      </c>
      <c r="F942" s="240" t="s">
        <v>1037</v>
      </c>
      <c r="G942" s="228"/>
      <c r="H942" s="241">
        <v>1.4</v>
      </c>
      <c r="I942" s="233"/>
      <c r="J942" s="228"/>
      <c r="K942" s="228"/>
      <c r="L942" s="234"/>
      <c r="M942" s="235"/>
      <c r="N942" s="236"/>
      <c r="O942" s="236"/>
      <c r="P942" s="236"/>
      <c r="Q942" s="236"/>
      <c r="R942" s="236"/>
      <c r="S942" s="236"/>
      <c r="T942" s="237"/>
      <c r="AT942" s="238" t="s">
        <v>165</v>
      </c>
      <c r="AU942" s="238" t="s">
        <v>81</v>
      </c>
      <c r="AV942" s="13" t="s">
        <v>81</v>
      </c>
      <c r="AW942" s="13" t="s">
        <v>37</v>
      </c>
      <c r="AX942" s="13" t="s">
        <v>74</v>
      </c>
      <c r="AY942" s="238" t="s">
        <v>154</v>
      </c>
    </row>
    <row r="943" spans="2:65" s="14" customFormat="1" ht="12">
      <c r="B943" s="242"/>
      <c r="C943" s="243"/>
      <c r="D943" s="229" t="s">
        <v>165</v>
      </c>
      <c r="E943" s="244" t="s">
        <v>22</v>
      </c>
      <c r="F943" s="245" t="s">
        <v>178</v>
      </c>
      <c r="G943" s="243"/>
      <c r="H943" s="246">
        <v>25</v>
      </c>
      <c r="I943" s="247"/>
      <c r="J943" s="243"/>
      <c r="K943" s="243"/>
      <c r="L943" s="248"/>
      <c r="M943" s="249"/>
      <c r="N943" s="250"/>
      <c r="O943" s="250"/>
      <c r="P943" s="250"/>
      <c r="Q943" s="250"/>
      <c r="R943" s="250"/>
      <c r="S943" s="250"/>
      <c r="T943" s="251"/>
      <c r="AT943" s="252" t="s">
        <v>165</v>
      </c>
      <c r="AU943" s="252" t="s">
        <v>81</v>
      </c>
      <c r="AV943" s="14" t="s">
        <v>161</v>
      </c>
      <c r="AW943" s="14" t="s">
        <v>37</v>
      </c>
      <c r="AX943" s="14" t="s">
        <v>24</v>
      </c>
      <c r="AY943" s="252" t="s">
        <v>154</v>
      </c>
    </row>
    <row r="944" spans="2:65" s="1" customFormat="1" ht="22.5" customHeight="1">
      <c r="B944" s="42"/>
      <c r="C944" s="201" t="s">
        <v>1038</v>
      </c>
      <c r="D944" s="201" t="s">
        <v>156</v>
      </c>
      <c r="E944" s="202" t="s">
        <v>1039</v>
      </c>
      <c r="F944" s="203" t="s">
        <v>1040</v>
      </c>
      <c r="G944" s="204" t="s">
        <v>241</v>
      </c>
      <c r="H944" s="205">
        <v>14.03</v>
      </c>
      <c r="I944" s="206"/>
      <c r="J944" s="207">
        <f>ROUND(I944*H944,2)</f>
        <v>0</v>
      </c>
      <c r="K944" s="203" t="s">
        <v>22</v>
      </c>
      <c r="L944" s="62"/>
      <c r="M944" s="208" t="s">
        <v>22</v>
      </c>
      <c r="N944" s="209" t="s">
        <v>45</v>
      </c>
      <c r="O944" s="43"/>
      <c r="P944" s="210">
        <f>O944*H944</f>
        <v>0</v>
      </c>
      <c r="Q944" s="210">
        <v>0</v>
      </c>
      <c r="R944" s="210">
        <f>Q944*H944</f>
        <v>0</v>
      </c>
      <c r="S944" s="210">
        <v>0</v>
      </c>
      <c r="T944" s="211">
        <f>S944*H944</f>
        <v>0</v>
      </c>
      <c r="AR944" s="25" t="s">
        <v>281</v>
      </c>
      <c r="AT944" s="25" t="s">
        <v>156</v>
      </c>
      <c r="AU944" s="25" t="s">
        <v>81</v>
      </c>
      <c r="AY944" s="25" t="s">
        <v>154</v>
      </c>
      <c r="BE944" s="212">
        <f>IF(N944="základní",J944,0)</f>
        <v>0</v>
      </c>
      <c r="BF944" s="212">
        <f>IF(N944="snížená",J944,0)</f>
        <v>0</v>
      </c>
      <c r="BG944" s="212">
        <f>IF(N944="zákl. přenesená",J944,0)</f>
        <v>0</v>
      </c>
      <c r="BH944" s="212">
        <f>IF(N944="sníž. přenesená",J944,0)</f>
        <v>0</v>
      </c>
      <c r="BI944" s="212">
        <f>IF(N944="nulová",J944,0)</f>
        <v>0</v>
      </c>
      <c r="BJ944" s="25" t="s">
        <v>24</v>
      </c>
      <c r="BK944" s="212">
        <f>ROUND(I944*H944,2)</f>
        <v>0</v>
      </c>
      <c r="BL944" s="25" t="s">
        <v>281</v>
      </c>
      <c r="BM944" s="25" t="s">
        <v>1041</v>
      </c>
    </row>
    <row r="945" spans="2:65" s="12" customFormat="1" ht="12">
      <c r="B945" s="216"/>
      <c r="C945" s="217"/>
      <c r="D945" s="213" t="s">
        <v>165</v>
      </c>
      <c r="E945" s="218" t="s">
        <v>22</v>
      </c>
      <c r="F945" s="219" t="s">
        <v>1030</v>
      </c>
      <c r="G945" s="217"/>
      <c r="H945" s="220" t="s">
        <v>22</v>
      </c>
      <c r="I945" s="221"/>
      <c r="J945" s="217"/>
      <c r="K945" s="217"/>
      <c r="L945" s="222"/>
      <c r="M945" s="223"/>
      <c r="N945" s="224"/>
      <c r="O945" s="224"/>
      <c r="P945" s="224"/>
      <c r="Q945" s="224"/>
      <c r="R945" s="224"/>
      <c r="S945" s="224"/>
      <c r="T945" s="225"/>
      <c r="AT945" s="226" t="s">
        <v>165</v>
      </c>
      <c r="AU945" s="226" t="s">
        <v>81</v>
      </c>
      <c r="AV945" s="12" t="s">
        <v>24</v>
      </c>
      <c r="AW945" s="12" t="s">
        <v>37</v>
      </c>
      <c r="AX945" s="12" t="s">
        <v>74</v>
      </c>
      <c r="AY945" s="226" t="s">
        <v>154</v>
      </c>
    </row>
    <row r="946" spans="2:65" s="12" customFormat="1" ht="12">
      <c r="B946" s="216"/>
      <c r="C946" s="217"/>
      <c r="D946" s="213" t="s">
        <v>165</v>
      </c>
      <c r="E946" s="218" t="s">
        <v>22</v>
      </c>
      <c r="F946" s="219" t="s">
        <v>1031</v>
      </c>
      <c r="G946" s="217"/>
      <c r="H946" s="220" t="s">
        <v>22</v>
      </c>
      <c r="I946" s="221"/>
      <c r="J946" s="217"/>
      <c r="K946" s="217"/>
      <c r="L946" s="222"/>
      <c r="M946" s="223"/>
      <c r="N946" s="224"/>
      <c r="O946" s="224"/>
      <c r="P946" s="224"/>
      <c r="Q946" s="224"/>
      <c r="R946" s="224"/>
      <c r="S946" s="224"/>
      <c r="T946" s="225"/>
      <c r="AT946" s="226" t="s">
        <v>165</v>
      </c>
      <c r="AU946" s="226" t="s">
        <v>81</v>
      </c>
      <c r="AV946" s="12" t="s">
        <v>24</v>
      </c>
      <c r="AW946" s="12" t="s">
        <v>37</v>
      </c>
      <c r="AX946" s="12" t="s">
        <v>74</v>
      </c>
      <c r="AY946" s="226" t="s">
        <v>154</v>
      </c>
    </row>
    <row r="947" spans="2:65" s="12" customFormat="1" ht="12">
      <c r="B947" s="216"/>
      <c r="C947" s="217"/>
      <c r="D947" s="213" t="s">
        <v>165</v>
      </c>
      <c r="E947" s="218" t="s">
        <v>22</v>
      </c>
      <c r="F947" s="219" t="s">
        <v>1032</v>
      </c>
      <c r="G947" s="217"/>
      <c r="H947" s="220" t="s">
        <v>22</v>
      </c>
      <c r="I947" s="221"/>
      <c r="J947" s="217"/>
      <c r="K947" s="217"/>
      <c r="L947" s="222"/>
      <c r="M947" s="223"/>
      <c r="N947" s="224"/>
      <c r="O947" s="224"/>
      <c r="P947" s="224"/>
      <c r="Q947" s="224"/>
      <c r="R947" s="224"/>
      <c r="S947" s="224"/>
      <c r="T947" s="225"/>
      <c r="AT947" s="226" t="s">
        <v>165</v>
      </c>
      <c r="AU947" s="226" t="s">
        <v>81</v>
      </c>
      <c r="AV947" s="12" t="s">
        <v>24</v>
      </c>
      <c r="AW947" s="12" t="s">
        <v>37</v>
      </c>
      <c r="AX947" s="12" t="s">
        <v>74</v>
      </c>
      <c r="AY947" s="226" t="s">
        <v>154</v>
      </c>
    </row>
    <row r="948" spans="2:65" s="12" customFormat="1" ht="12">
      <c r="B948" s="216"/>
      <c r="C948" s="217"/>
      <c r="D948" s="213" t="s">
        <v>165</v>
      </c>
      <c r="E948" s="218" t="s">
        <v>22</v>
      </c>
      <c r="F948" s="219" t="s">
        <v>1033</v>
      </c>
      <c r="G948" s="217"/>
      <c r="H948" s="220" t="s">
        <v>22</v>
      </c>
      <c r="I948" s="221"/>
      <c r="J948" s="217"/>
      <c r="K948" s="217"/>
      <c r="L948" s="222"/>
      <c r="M948" s="223"/>
      <c r="N948" s="224"/>
      <c r="O948" s="224"/>
      <c r="P948" s="224"/>
      <c r="Q948" s="224"/>
      <c r="R948" s="224"/>
      <c r="S948" s="224"/>
      <c r="T948" s="225"/>
      <c r="AT948" s="226" t="s">
        <v>165</v>
      </c>
      <c r="AU948" s="226" t="s">
        <v>81</v>
      </c>
      <c r="AV948" s="12" t="s">
        <v>24</v>
      </c>
      <c r="AW948" s="12" t="s">
        <v>37</v>
      </c>
      <c r="AX948" s="12" t="s">
        <v>74</v>
      </c>
      <c r="AY948" s="226" t="s">
        <v>154</v>
      </c>
    </row>
    <row r="949" spans="2:65" s="12" customFormat="1" ht="12">
      <c r="B949" s="216"/>
      <c r="C949" s="217"/>
      <c r="D949" s="213" t="s">
        <v>165</v>
      </c>
      <c r="E949" s="218" t="s">
        <v>22</v>
      </c>
      <c r="F949" s="219" t="s">
        <v>1034</v>
      </c>
      <c r="G949" s="217"/>
      <c r="H949" s="220" t="s">
        <v>22</v>
      </c>
      <c r="I949" s="221"/>
      <c r="J949" s="217"/>
      <c r="K949" s="217"/>
      <c r="L949" s="222"/>
      <c r="M949" s="223"/>
      <c r="N949" s="224"/>
      <c r="O949" s="224"/>
      <c r="P949" s="224"/>
      <c r="Q949" s="224"/>
      <c r="R949" s="224"/>
      <c r="S949" s="224"/>
      <c r="T949" s="225"/>
      <c r="AT949" s="226" t="s">
        <v>165</v>
      </c>
      <c r="AU949" s="226" t="s">
        <v>81</v>
      </c>
      <c r="AV949" s="12" t="s">
        <v>24</v>
      </c>
      <c r="AW949" s="12" t="s">
        <v>37</v>
      </c>
      <c r="AX949" s="12" t="s">
        <v>74</v>
      </c>
      <c r="AY949" s="226" t="s">
        <v>154</v>
      </c>
    </row>
    <row r="950" spans="2:65" s="12" customFormat="1" ht="12">
      <c r="B950" s="216"/>
      <c r="C950" s="217"/>
      <c r="D950" s="213" t="s">
        <v>165</v>
      </c>
      <c r="E950" s="218" t="s">
        <v>22</v>
      </c>
      <c r="F950" s="219" t="s">
        <v>1035</v>
      </c>
      <c r="G950" s="217"/>
      <c r="H950" s="220" t="s">
        <v>22</v>
      </c>
      <c r="I950" s="221"/>
      <c r="J950" s="217"/>
      <c r="K950" s="217"/>
      <c r="L950" s="222"/>
      <c r="M950" s="223"/>
      <c r="N950" s="224"/>
      <c r="O950" s="224"/>
      <c r="P950" s="224"/>
      <c r="Q950" s="224"/>
      <c r="R950" s="224"/>
      <c r="S950" s="224"/>
      <c r="T950" s="225"/>
      <c r="AT950" s="226" t="s">
        <v>165</v>
      </c>
      <c r="AU950" s="226" t="s">
        <v>81</v>
      </c>
      <c r="AV950" s="12" t="s">
        <v>24</v>
      </c>
      <c r="AW950" s="12" t="s">
        <v>37</v>
      </c>
      <c r="AX950" s="12" t="s">
        <v>74</v>
      </c>
      <c r="AY950" s="226" t="s">
        <v>154</v>
      </c>
    </row>
    <row r="951" spans="2:65" s="12" customFormat="1" ht="12">
      <c r="B951" s="216"/>
      <c r="C951" s="217"/>
      <c r="D951" s="213" t="s">
        <v>165</v>
      </c>
      <c r="E951" s="218" t="s">
        <v>22</v>
      </c>
      <c r="F951" s="219" t="s">
        <v>444</v>
      </c>
      <c r="G951" s="217"/>
      <c r="H951" s="220" t="s">
        <v>22</v>
      </c>
      <c r="I951" s="221"/>
      <c r="J951" s="217"/>
      <c r="K951" s="217"/>
      <c r="L951" s="222"/>
      <c r="M951" s="223"/>
      <c r="N951" s="224"/>
      <c r="O951" s="224"/>
      <c r="P951" s="224"/>
      <c r="Q951" s="224"/>
      <c r="R951" s="224"/>
      <c r="S951" s="224"/>
      <c r="T951" s="225"/>
      <c r="AT951" s="226" t="s">
        <v>165</v>
      </c>
      <c r="AU951" s="226" t="s">
        <v>81</v>
      </c>
      <c r="AV951" s="12" t="s">
        <v>24</v>
      </c>
      <c r="AW951" s="12" t="s">
        <v>37</v>
      </c>
      <c r="AX951" s="12" t="s">
        <v>74</v>
      </c>
      <c r="AY951" s="226" t="s">
        <v>154</v>
      </c>
    </row>
    <row r="952" spans="2:65" s="12" customFormat="1" ht="12">
      <c r="B952" s="216"/>
      <c r="C952" s="217"/>
      <c r="D952" s="213" t="s">
        <v>165</v>
      </c>
      <c r="E952" s="218" t="s">
        <v>22</v>
      </c>
      <c r="F952" s="219" t="s">
        <v>492</v>
      </c>
      <c r="G952" s="217"/>
      <c r="H952" s="220" t="s">
        <v>22</v>
      </c>
      <c r="I952" s="221"/>
      <c r="J952" s="217"/>
      <c r="K952" s="217"/>
      <c r="L952" s="222"/>
      <c r="M952" s="223"/>
      <c r="N952" s="224"/>
      <c r="O952" s="224"/>
      <c r="P952" s="224"/>
      <c r="Q952" s="224"/>
      <c r="R952" s="224"/>
      <c r="S952" s="224"/>
      <c r="T952" s="225"/>
      <c r="AT952" s="226" t="s">
        <v>165</v>
      </c>
      <c r="AU952" s="226" t="s">
        <v>81</v>
      </c>
      <c r="AV952" s="12" t="s">
        <v>24</v>
      </c>
      <c r="AW952" s="12" t="s">
        <v>37</v>
      </c>
      <c r="AX952" s="12" t="s">
        <v>74</v>
      </c>
      <c r="AY952" s="226" t="s">
        <v>154</v>
      </c>
    </row>
    <row r="953" spans="2:65" s="12" customFormat="1" ht="12">
      <c r="B953" s="216"/>
      <c r="C953" s="217"/>
      <c r="D953" s="213" t="s">
        <v>165</v>
      </c>
      <c r="E953" s="218" t="s">
        <v>22</v>
      </c>
      <c r="F953" s="219" t="s">
        <v>978</v>
      </c>
      <c r="G953" s="217"/>
      <c r="H953" s="220" t="s">
        <v>22</v>
      </c>
      <c r="I953" s="221"/>
      <c r="J953" s="217"/>
      <c r="K953" s="217"/>
      <c r="L953" s="222"/>
      <c r="M953" s="223"/>
      <c r="N953" s="224"/>
      <c r="O953" s="224"/>
      <c r="P953" s="224"/>
      <c r="Q953" s="224"/>
      <c r="R953" s="224"/>
      <c r="S953" s="224"/>
      <c r="T953" s="225"/>
      <c r="AT953" s="226" t="s">
        <v>165</v>
      </c>
      <c r="AU953" s="226" t="s">
        <v>81</v>
      </c>
      <c r="AV953" s="12" t="s">
        <v>24</v>
      </c>
      <c r="AW953" s="12" t="s">
        <v>37</v>
      </c>
      <c r="AX953" s="12" t="s">
        <v>74</v>
      </c>
      <c r="AY953" s="226" t="s">
        <v>154</v>
      </c>
    </row>
    <row r="954" spans="2:65" s="13" customFormat="1" ht="12">
      <c r="B954" s="227"/>
      <c r="C954" s="228"/>
      <c r="D954" s="213" t="s">
        <v>165</v>
      </c>
      <c r="E954" s="239" t="s">
        <v>22</v>
      </c>
      <c r="F954" s="240" t="s">
        <v>713</v>
      </c>
      <c r="G954" s="228"/>
      <c r="H954" s="241">
        <v>5.13</v>
      </c>
      <c r="I954" s="233"/>
      <c r="J954" s="228"/>
      <c r="K954" s="228"/>
      <c r="L954" s="234"/>
      <c r="M954" s="235"/>
      <c r="N954" s="236"/>
      <c r="O954" s="236"/>
      <c r="P954" s="236"/>
      <c r="Q954" s="236"/>
      <c r="R954" s="236"/>
      <c r="S954" s="236"/>
      <c r="T954" s="237"/>
      <c r="AT954" s="238" t="s">
        <v>165</v>
      </c>
      <c r="AU954" s="238" t="s">
        <v>81</v>
      </c>
      <c r="AV954" s="13" t="s">
        <v>81</v>
      </c>
      <c r="AW954" s="13" t="s">
        <v>37</v>
      </c>
      <c r="AX954" s="13" t="s">
        <v>74</v>
      </c>
      <c r="AY954" s="238" t="s">
        <v>154</v>
      </c>
    </row>
    <row r="955" spans="2:65" s="12" customFormat="1" ht="12">
      <c r="B955" s="216"/>
      <c r="C955" s="217"/>
      <c r="D955" s="213" t="s">
        <v>165</v>
      </c>
      <c r="E955" s="218" t="s">
        <v>22</v>
      </c>
      <c r="F955" s="219" t="s">
        <v>1042</v>
      </c>
      <c r="G955" s="217"/>
      <c r="H955" s="220" t="s">
        <v>22</v>
      </c>
      <c r="I955" s="221"/>
      <c r="J955" s="217"/>
      <c r="K955" s="217"/>
      <c r="L955" s="222"/>
      <c r="M955" s="223"/>
      <c r="N955" s="224"/>
      <c r="O955" s="224"/>
      <c r="P955" s="224"/>
      <c r="Q955" s="224"/>
      <c r="R955" s="224"/>
      <c r="S955" s="224"/>
      <c r="T955" s="225"/>
      <c r="AT955" s="226" t="s">
        <v>165</v>
      </c>
      <c r="AU955" s="226" t="s">
        <v>81</v>
      </c>
      <c r="AV955" s="12" t="s">
        <v>24</v>
      </c>
      <c r="AW955" s="12" t="s">
        <v>37</v>
      </c>
      <c r="AX955" s="12" t="s">
        <v>74</v>
      </c>
      <c r="AY955" s="226" t="s">
        <v>154</v>
      </c>
    </row>
    <row r="956" spans="2:65" s="13" customFormat="1" ht="12">
      <c r="B956" s="227"/>
      <c r="C956" s="228"/>
      <c r="D956" s="213" t="s">
        <v>165</v>
      </c>
      <c r="E956" s="239" t="s">
        <v>22</v>
      </c>
      <c r="F956" s="240" t="s">
        <v>1043</v>
      </c>
      <c r="G956" s="228"/>
      <c r="H956" s="241">
        <v>8.25</v>
      </c>
      <c r="I956" s="233"/>
      <c r="J956" s="228"/>
      <c r="K956" s="228"/>
      <c r="L956" s="234"/>
      <c r="M956" s="235"/>
      <c r="N956" s="236"/>
      <c r="O956" s="236"/>
      <c r="P956" s="236"/>
      <c r="Q956" s="236"/>
      <c r="R956" s="236"/>
      <c r="S956" s="236"/>
      <c r="T956" s="237"/>
      <c r="AT956" s="238" t="s">
        <v>165</v>
      </c>
      <c r="AU956" s="238" t="s">
        <v>81</v>
      </c>
      <c r="AV956" s="13" t="s">
        <v>81</v>
      </c>
      <c r="AW956" s="13" t="s">
        <v>37</v>
      </c>
      <c r="AX956" s="13" t="s">
        <v>74</v>
      </c>
      <c r="AY956" s="238" t="s">
        <v>154</v>
      </c>
    </row>
    <row r="957" spans="2:65" s="12" customFormat="1" ht="12">
      <c r="B957" s="216"/>
      <c r="C957" s="217"/>
      <c r="D957" s="213" t="s">
        <v>165</v>
      </c>
      <c r="E957" s="218" t="s">
        <v>22</v>
      </c>
      <c r="F957" s="219" t="s">
        <v>1044</v>
      </c>
      <c r="G957" s="217"/>
      <c r="H957" s="220" t="s">
        <v>22</v>
      </c>
      <c r="I957" s="221"/>
      <c r="J957" s="217"/>
      <c r="K957" s="217"/>
      <c r="L957" s="222"/>
      <c r="M957" s="223"/>
      <c r="N957" s="224"/>
      <c r="O957" s="224"/>
      <c r="P957" s="224"/>
      <c r="Q957" s="224"/>
      <c r="R957" s="224"/>
      <c r="S957" s="224"/>
      <c r="T957" s="225"/>
      <c r="AT957" s="226" t="s">
        <v>165</v>
      </c>
      <c r="AU957" s="226" t="s">
        <v>81</v>
      </c>
      <c r="AV957" s="12" t="s">
        <v>24</v>
      </c>
      <c r="AW957" s="12" t="s">
        <v>37</v>
      </c>
      <c r="AX957" s="12" t="s">
        <v>74</v>
      </c>
      <c r="AY957" s="226" t="s">
        <v>154</v>
      </c>
    </row>
    <row r="958" spans="2:65" s="13" customFormat="1" ht="12">
      <c r="B958" s="227"/>
      <c r="C958" s="228"/>
      <c r="D958" s="213" t="s">
        <v>165</v>
      </c>
      <c r="E958" s="239" t="s">
        <v>22</v>
      </c>
      <c r="F958" s="240" t="s">
        <v>1045</v>
      </c>
      <c r="G958" s="228"/>
      <c r="H958" s="241">
        <v>0.65</v>
      </c>
      <c r="I958" s="233"/>
      <c r="J958" s="228"/>
      <c r="K958" s="228"/>
      <c r="L958" s="234"/>
      <c r="M958" s="235"/>
      <c r="N958" s="236"/>
      <c r="O958" s="236"/>
      <c r="P958" s="236"/>
      <c r="Q958" s="236"/>
      <c r="R958" s="236"/>
      <c r="S958" s="236"/>
      <c r="T958" s="237"/>
      <c r="AT958" s="238" t="s">
        <v>165</v>
      </c>
      <c r="AU958" s="238" t="s">
        <v>81</v>
      </c>
      <c r="AV958" s="13" t="s">
        <v>81</v>
      </c>
      <c r="AW958" s="13" t="s">
        <v>37</v>
      </c>
      <c r="AX958" s="13" t="s">
        <v>74</v>
      </c>
      <c r="AY958" s="238" t="s">
        <v>154</v>
      </c>
    </row>
    <row r="959" spans="2:65" s="14" customFormat="1" ht="12">
      <c r="B959" s="242"/>
      <c r="C959" s="243"/>
      <c r="D959" s="229" t="s">
        <v>165</v>
      </c>
      <c r="E959" s="244" t="s">
        <v>22</v>
      </c>
      <c r="F959" s="245" t="s">
        <v>178</v>
      </c>
      <c r="G959" s="243"/>
      <c r="H959" s="246">
        <v>14.03</v>
      </c>
      <c r="I959" s="247"/>
      <c r="J959" s="243"/>
      <c r="K959" s="243"/>
      <c r="L959" s="248"/>
      <c r="M959" s="249"/>
      <c r="N959" s="250"/>
      <c r="O959" s="250"/>
      <c r="P959" s="250"/>
      <c r="Q959" s="250"/>
      <c r="R959" s="250"/>
      <c r="S959" s="250"/>
      <c r="T959" s="251"/>
      <c r="AT959" s="252" t="s">
        <v>165</v>
      </c>
      <c r="AU959" s="252" t="s">
        <v>81</v>
      </c>
      <c r="AV959" s="14" t="s">
        <v>161</v>
      </c>
      <c r="AW959" s="14" t="s">
        <v>37</v>
      </c>
      <c r="AX959" s="14" t="s">
        <v>24</v>
      </c>
      <c r="AY959" s="252" t="s">
        <v>154</v>
      </c>
    </row>
    <row r="960" spans="2:65" s="1" customFormat="1" ht="22.5" customHeight="1">
      <c r="B960" s="42"/>
      <c r="C960" s="201" t="s">
        <v>1046</v>
      </c>
      <c r="D960" s="201" t="s">
        <v>156</v>
      </c>
      <c r="E960" s="202" t="s">
        <v>1047</v>
      </c>
      <c r="F960" s="203" t="s">
        <v>1048</v>
      </c>
      <c r="G960" s="204" t="s">
        <v>241</v>
      </c>
      <c r="H960" s="205">
        <v>10.63</v>
      </c>
      <c r="I960" s="206"/>
      <c r="J960" s="207">
        <f>ROUND(I960*H960,2)</f>
        <v>0</v>
      </c>
      <c r="K960" s="203" t="s">
        <v>22</v>
      </c>
      <c r="L960" s="62"/>
      <c r="M960" s="208" t="s">
        <v>22</v>
      </c>
      <c r="N960" s="209" t="s">
        <v>45</v>
      </c>
      <c r="O960" s="43"/>
      <c r="P960" s="210">
        <f>O960*H960</f>
        <v>0</v>
      </c>
      <c r="Q960" s="210">
        <v>0</v>
      </c>
      <c r="R960" s="210">
        <f>Q960*H960</f>
        <v>0</v>
      </c>
      <c r="S960" s="210">
        <v>0</v>
      </c>
      <c r="T960" s="211">
        <f>S960*H960</f>
        <v>0</v>
      </c>
      <c r="AR960" s="25" t="s">
        <v>281</v>
      </c>
      <c r="AT960" s="25" t="s">
        <v>156</v>
      </c>
      <c r="AU960" s="25" t="s">
        <v>81</v>
      </c>
      <c r="AY960" s="25" t="s">
        <v>154</v>
      </c>
      <c r="BE960" s="212">
        <f>IF(N960="základní",J960,0)</f>
        <v>0</v>
      </c>
      <c r="BF960" s="212">
        <f>IF(N960="snížená",J960,0)</f>
        <v>0</v>
      </c>
      <c r="BG960" s="212">
        <f>IF(N960="zákl. přenesená",J960,0)</f>
        <v>0</v>
      </c>
      <c r="BH960" s="212">
        <f>IF(N960="sníž. přenesená",J960,0)</f>
        <v>0</v>
      </c>
      <c r="BI960" s="212">
        <f>IF(N960="nulová",J960,0)</f>
        <v>0</v>
      </c>
      <c r="BJ960" s="25" t="s">
        <v>24</v>
      </c>
      <c r="BK960" s="212">
        <f>ROUND(I960*H960,2)</f>
        <v>0</v>
      </c>
      <c r="BL960" s="25" t="s">
        <v>281</v>
      </c>
      <c r="BM960" s="25" t="s">
        <v>1049</v>
      </c>
    </row>
    <row r="961" spans="2:65" s="12" customFormat="1" ht="12">
      <c r="B961" s="216"/>
      <c r="C961" s="217"/>
      <c r="D961" s="213" t="s">
        <v>165</v>
      </c>
      <c r="E961" s="218" t="s">
        <v>22</v>
      </c>
      <c r="F961" s="219" t="s">
        <v>1050</v>
      </c>
      <c r="G961" s="217"/>
      <c r="H961" s="220" t="s">
        <v>22</v>
      </c>
      <c r="I961" s="221"/>
      <c r="J961" s="217"/>
      <c r="K961" s="217"/>
      <c r="L961" s="222"/>
      <c r="M961" s="223"/>
      <c r="N961" s="224"/>
      <c r="O961" s="224"/>
      <c r="P961" s="224"/>
      <c r="Q961" s="224"/>
      <c r="R961" s="224"/>
      <c r="S961" s="224"/>
      <c r="T961" s="225"/>
      <c r="AT961" s="226" t="s">
        <v>165</v>
      </c>
      <c r="AU961" s="226" t="s">
        <v>81</v>
      </c>
      <c r="AV961" s="12" t="s">
        <v>24</v>
      </c>
      <c r="AW961" s="12" t="s">
        <v>37</v>
      </c>
      <c r="AX961" s="12" t="s">
        <v>74</v>
      </c>
      <c r="AY961" s="226" t="s">
        <v>154</v>
      </c>
    </row>
    <row r="962" spans="2:65" s="12" customFormat="1" ht="12">
      <c r="B962" s="216"/>
      <c r="C962" s="217"/>
      <c r="D962" s="213" t="s">
        <v>165</v>
      </c>
      <c r="E962" s="218" t="s">
        <v>22</v>
      </c>
      <c r="F962" s="219" t="s">
        <v>449</v>
      </c>
      <c r="G962" s="217"/>
      <c r="H962" s="220" t="s">
        <v>22</v>
      </c>
      <c r="I962" s="221"/>
      <c r="J962" s="217"/>
      <c r="K962" s="217"/>
      <c r="L962" s="222"/>
      <c r="M962" s="223"/>
      <c r="N962" s="224"/>
      <c r="O962" s="224"/>
      <c r="P962" s="224"/>
      <c r="Q962" s="224"/>
      <c r="R962" s="224"/>
      <c r="S962" s="224"/>
      <c r="T962" s="225"/>
      <c r="AT962" s="226" t="s">
        <v>165</v>
      </c>
      <c r="AU962" s="226" t="s">
        <v>81</v>
      </c>
      <c r="AV962" s="12" t="s">
        <v>24</v>
      </c>
      <c r="AW962" s="12" t="s">
        <v>37</v>
      </c>
      <c r="AX962" s="12" t="s">
        <v>74</v>
      </c>
      <c r="AY962" s="226" t="s">
        <v>154</v>
      </c>
    </row>
    <row r="963" spans="2:65" s="12" customFormat="1" ht="12">
      <c r="B963" s="216"/>
      <c r="C963" s="217"/>
      <c r="D963" s="213" t="s">
        <v>165</v>
      </c>
      <c r="E963" s="218" t="s">
        <v>22</v>
      </c>
      <c r="F963" s="219" t="s">
        <v>270</v>
      </c>
      <c r="G963" s="217"/>
      <c r="H963" s="220" t="s">
        <v>22</v>
      </c>
      <c r="I963" s="221"/>
      <c r="J963" s="217"/>
      <c r="K963" s="217"/>
      <c r="L963" s="222"/>
      <c r="M963" s="223"/>
      <c r="N963" s="224"/>
      <c r="O963" s="224"/>
      <c r="P963" s="224"/>
      <c r="Q963" s="224"/>
      <c r="R963" s="224"/>
      <c r="S963" s="224"/>
      <c r="T963" s="225"/>
      <c r="AT963" s="226" t="s">
        <v>165</v>
      </c>
      <c r="AU963" s="226" t="s">
        <v>81</v>
      </c>
      <c r="AV963" s="12" t="s">
        <v>24</v>
      </c>
      <c r="AW963" s="12" t="s">
        <v>37</v>
      </c>
      <c r="AX963" s="12" t="s">
        <v>74</v>
      </c>
      <c r="AY963" s="226" t="s">
        <v>154</v>
      </c>
    </row>
    <row r="964" spans="2:65" s="12" customFormat="1" ht="12">
      <c r="B964" s="216"/>
      <c r="C964" s="217"/>
      <c r="D964" s="213" t="s">
        <v>165</v>
      </c>
      <c r="E964" s="218" t="s">
        <v>22</v>
      </c>
      <c r="F964" s="219" t="s">
        <v>1051</v>
      </c>
      <c r="G964" s="217"/>
      <c r="H964" s="220" t="s">
        <v>22</v>
      </c>
      <c r="I964" s="221"/>
      <c r="J964" s="217"/>
      <c r="K964" s="217"/>
      <c r="L964" s="222"/>
      <c r="M964" s="223"/>
      <c r="N964" s="224"/>
      <c r="O964" s="224"/>
      <c r="P964" s="224"/>
      <c r="Q964" s="224"/>
      <c r="R964" s="224"/>
      <c r="S964" s="224"/>
      <c r="T964" s="225"/>
      <c r="AT964" s="226" t="s">
        <v>165</v>
      </c>
      <c r="AU964" s="226" t="s">
        <v>81</v>
      </c>
      <c r="AV964" s="12" t="s">
        <v>24</v>
      </c>
      <c r="AW964" s="12" t="s">
        <v>37</v>
      </c>
      <c r="AX964" s="12" t="s">
        <v>74</v>
      </c>
      <c r="AY964" s="226" t="s">
        <v>154</v>
      </c>
    </row>
    <row r="965" spans="2:65" s="12" customFormat="1" ht="12">
      <c r="B965" s="216"/>
      <c r="C965" s="217"/>
      <c r="D965" s="213" t="s">
        <v>165</v>
      </c>
      <c r="E965" s="218" t="s">
        <v>22</v>
      </c>
      <c r="F965" s="219" t="s">
        <v>1052</v>
      </c>
      <c r="G965" s="217"/>
      <c r="H965" s="220" t="s">
        <v>22</v>
      </c>
      <c r="I965" s="221"/>
      <c r="J965" s="217"/>
      <c r="K965" s="217"/>
      <c r="L965" s="222"/>
      <c r="M965" s="223"/>
      <c r="N965" s="224"/>
      <c r="O965" s="224"/>
      <c r="P965" s="224"/>
      <c r="Q965" s="224"/>
      <c r="R965" s="224"/>
      <c r="S965" s="224"/>
      <c r="T965" s="225"/>
      <c r="AT965" s="226" t="s">
        <v>165</v>
      </c>
      <c r="AU965" s="226" t="s">
        <v>81</v>
      </c>
      <c r="AV965" s="12" t="s">
        <v>24</v>
      </c>
      <c r="AW965" s="12" t="s">
        <v>37</v>
      </c>
      <c r="AX965" s="12" t="s">
        <v>74</v>
      </c>
      <c r="AY965" s="226" t="s">
        <v>154</v>
      </c>
    </row>
    <row r="966" spans="2:65" s="12" customFormat="1" ht="12">
      <c r="B966" s="216"/>
      <c r="C966" s="217"/>
      <c r="D966" s="213" t="s">
        <v>165</v>
      </c>
      <c r="E966" s="218" t="s">
        <v>22</v>
      </c>
      <c r="F966" s="219" t="s">
        <v>1053</v>
      </c>
      <c r="G966" s="217"/>
      <c r="H966" s="220" t="s">
        <v>22</v>
      </c>
      <c r="I966" s="221"/>
      <c r="J966" s="217"/>
      <c r="K966" s="217"/>
      <c r="L966" s="222"/>
      <c r="M966" s="223"/>
      <c r="N966" s="224"/>
      <c r="O966" s="224"/>
      <c r="P966" s="224"/>
      <c r="Q966" s="224"/>
      <c r="R966" s="224"/>
      <c r="S966" s="224"/>
      <c r="T966" s="225"/>
      <c r="AT966" s="226" t="s">
        <v>165</v>
      </c>
      <c r="AU966" s="226" t="s">
        <v>81</v>
      </c>
      <c r="AV966" s="12" t="s">
        <v>24</v>
      </c>
      <c r="AW966" s="12" t="s">
        <v>37</v>
      </c>
      <c r="AX966" s="12" t="s">
        <v>74</v>
      </c>
      <c r="AY966" s="226" t="s">
        <v>154</v>
      </c>
    </row>
    <row r="967" spans="2:65" s="12" customFormat="1" ht="12">
      <c r="B967" s="216"/>
      <c r="C967" s="217"/>
      <c r="D967" s="213" t="s">
        <v>165</v>
      </c>
      <c r="E967" s="218" t="s">
        <v>22</v>
      </c>
      <c r="F967" s="219" t="s">
        <v>1054</v>
      </c>
      <c r="G967" s="217"/>
      <c r="H967" s="220" t="s">
        <v>22</v>
      </c>
      <c r="I967" s="221"/>
      <c r="J967" s="217"/>
      <c r="K967" s="217"/>
      <c r="L967" s="222"/>
      <c r="M967" s="223"/>
      <c r="N967" s="224"/>
      <c r="O967" s="224"/>
      <c r="P967" s="224"/>
      <c r="Q967" s="224"/>
      <c r="R967" s="224"/>
      <c r="S967" s="224"/>
      <c r="T967" s="225"/>
      <c r="AT967" s="226" t="s">
        <v>165</v>
      </c>
      <c r="AU967" s="226" t="s">
        <v>81</v>
      </c>
      <c r="AV967" s="12" t="s">
        <v>24</v>
      </c>
      <c r="AW967" s="12" t="s">
        <v>37</v>
      </c>
      <c r="AX967" s="12" t="s">
        <v>74</v>
      </c>
      <c r="AY967" s="226" t="s">
        <v>154</v>
      </c>
    </row>
    <row r="968" spans="2:65" s="12" customFormat="1" ht="12">
      <c r="B968" s="216"/>
      <c r="C968" s="217"/>
      <c r="D968" s="213" t="s">
        <v>165</v>
      </c>
      <c r="E968" s="218" t="s">
        <v>22</v>
      </c>
      <c r="F968" s="219" t="s">
        <v>1055</v>
      </c>
      <c r="G968" s="217"/>
      <c r="H968" s="220" t="s">
        <v>22</v>
      </c>
      <c r="I968" s="221"/>
      <c r="J968" s="217"/>
      <c r="K968" s="217"/>
      <c r="L968" s="222"/>
      <c r="M968" s="223"/>
      <c r="N968" s="224"/>
      <c r="O968" s="224"/>
      <c r="P968" s="224"/>
      <c r="Q968" s="224"/>
      <c r="R968" s="224"/>
      <c r="S968" s="224"/>
      <c r="T968" s="225"/>
      <c r="AT968" s="226" t="s">
        <v>165</v>
      </c>
      <c r="AU968" s="226" t="s">
        <v>81</v>
      </c>
      <c r="AV968" s="12" t="s">
        <v>24</v>
      </c>
      <c r="AW968" s="12" t="s">
        <v>37</v>
      </c>
      <c r="AX968" s="12" t="s">
        <v>74</v>
      </c>
      <c r="AY968" s="226" t="s">
        <v>154</v>
      </c>
    </row>
    <row r="969" spans="2:65" s="12" customFormat="1" ht="12">
      <c r="B969" s="216"/>
      <c r="C969" s="217"/>
      <c r="D969" s="213" t="s">
        <v>165</v>
      </c>
      <c r="E969" s="218" t="s">
        <v>22</v>
      </c>
      <c r="F969" s="219" t="s">
        <v>1056</v>
      </c>
      <c r="G969" s="217"/>
      <c r="H969" s="220" t="s">
        <v>22</v>
      </c>
      <c r="I969" s="221"/>
      <c r="J969" s="217"/>
      <c r="K969" s="217"/>
      <c r="L969" s="222"/>
      <c r="M969" s="223"/>
      <c r="N969" s="224"/>
      <c r="O969" s="224"/>
      <c r="P969" s="224"/>
      <c r="Q969" s="224"/>
      <c r="R969" s="224"/>
      <c r="S969" s="224"/>
      <c r="T969" s="225"/>
      <c r="AT969" s="226" t="s">
        <v>165</v>
      </c>
      <c r="AU969" s="226" t="s">
        <v>81</v>
      </c>
      <c r="AV969" s="12" t="s">
        <v>24</v>
      </c>
      <c r="AW969" s="12" t="s">
        <v>37</v>
      </c>
      <c r="AX969" s="12" t="s">
        <v>74</v>
      </c>
      <c r="AY969" s="226" t="s">
        <v>154</v>
      </c>
    </row>
    <row r="970" spans="2:65" s="12" customFormat="1" ht="12">
      <c r="B970" s="216"/>
      <c r="C970" s="217"/>
      <c r="D970" s="213" t="s">
        <v>165</v>
      </c>
      <c r="E970" s="218" t="s">
        <v>22</v>
      </c>
      <c r="F970" s="219" t="s">
        <v>492</v>
      </c>
      <c r="G970" s="217"/>
      <c r="H970" s="220" t="s">
        <v>22</v>
      </c>
      <c r="I970" s="221"/>
      <c r="J970" s="217"/>
      <c r="K970" s="217"/>
      <c r="L970" s="222"/>
      <c r="M970" s="223"/>
      <c r="N970" s="224"/>
      <c r="O970" s="224"/>
      <c r="P970" s="224"/>
      <c r="Q970" s="224"/>
      <c r="R970" s="224"/>
      <c r="S970" s="224"/>
      <c r="T970" s="225"/>
      <c r="AT970" s="226" t="s">
        <v>165</v>
      </c>
      <c r="AU970" s="226" t="s">
        <v>81</v>
      </c>
      <c r="AV970" s="12" t="s">
        <v>24</v>
      </c>
      <c r="AW970" s="12" t="s">
        <v>37</v>
      </c>
      <c r="AX970" s="12" t="s">
        <v>74</v>
      </c>
      <c r="AY970" s="226" t="s">
        <v>154</v>
      </c>
    </row>
    <row r="971" spans="2:65" s="12" customFormat="1" ht="12">
      <c r="B971" s="216"/>
      <c r="C971" s="217"/>
      <c r="D971" s="213" t="s">
        <v>165</v>
      </c>
      <c r="E971" s="218" t="s">
        <v>22</v>
      </c>
      <c r="F971" s="219" t="s">
        <v>978</v>
      </c>
      <c r="G971" s="217"/>
      <c r="H971" s="220" t="s">
        <v>22</v>
      </c>
      <c r="I971" s="221"/>
      <c r="J971" s="217"/>
      <c r="K971" s="217"/>
      <c r="L971" s="222"/>
      <c r="M971" s="223"/>
      <c r="N971" s="224"/>
      <c r="O971" s="224"/>
      <c r="P971" s="224"/>
      <c r="Q971" s="224"/>
      <c r="R971" s="224"/>
      <c r="S971" s="224"/>
      <c r="T971" s="225"/>
      <c r="AT971" s="226" t="s">
        <v>165</v>
      </c>
      <c r="AU971" s="226" t="s">
        <v>81</v>
      </c>
      <c r="AV971" s="12" t="s">
        <v>24</v>
      </c>
      <c r="AW971" s="12" t="s">
        <v>37</v>
      </c>
      <c r="AX971" s="12" t="s">
        <v>74</v>
      </c>
      <c r="AY971" s="226" t="s">
        <v>154</v>
      </c>
    </row>
    <row r="972" spans="2:65" s="13" customFormat="1" ht="12">
      <c r="B972" s="227"/>
      <c r="C972" s="228"/>
      <c r="D972" s="213" t="s">
        <v>165</v>
      </c>
      <c r="E972" s="239" t="s">
        <v>22</v>
      </c>
      <c r="F972" s="240" t="s">
        <v>713</v>
      </c>
      <c r="G972" s="228"/>
      <c r="H972" s="241">
        <v>5.13</v>
      </c>
      <c r="I972" s="233"/>
      <c r="J972" s="228"/>
      <c r="K972" s="228"/>
      <c r="L972" s="234"/>
      <c r="M972" s="235"/>
      <c r="N972" s="236"/>
      <c r="O972" s="236"/>
      <c r="P972" s="236"/>
      <c r="Q972" s="236"/>
      <c r="R972" s="236"/>
      <c r="S972" s="236"/>
      <c r="T972" s="237"/>
      <c r="AT972" s="238" t="s">
        <v>165</v>
      </c>
      <c r="AU972" s="238" t="s">
        <v>81</v>
      </c>
      <c r="AV972" s="13" t="s">
        <v>81</v>
      </c>
      <c r="AW972" s="13" t="s">
        <v>37</v>
      </c>
      <c r="AX972" s="13" t="s">
        <v>74</v>
      </c>
      <c r="AY972" s="238" t="s">
        <v>154</v>
      </c>
    </row>
    <row r="973" spans="2:65" s="12" customFormat="1" ht="12">
      <c r="B973" s="216"/>
      <c r="C973" s="217"/>
      <c r="D973" s="213" t="s">
        <v>165</v>
      </c>
      <c r="E973" s="218" t="s">
        <v>22</v>
      </c>
      <c r="F973" s="219" t="s">
        <v>1042</v>
      </c>
      <c r="G973" s="217"/>
      <c r="H973" s="220" t="s">
        <v>22</v>
      </c>
      <c r="I973" s="221"/>
      <c r="J973" s="217"/>
      <c r="K973" s="217"/>
      <c r="L973" s="222"/>
      <c r="M973" s="223"/>
      <c r="N973" s="224"/>
      <c r="O973" s="224"/>
      <c r="P973" s="224"/>
      <c r="Q973" s="224"/>
      <c r="R973" s="224"/>
      <c r="S973" s="224"/>
      <c r="T973" s="225"/>
      <c r="AT973" s="226" t="s">
        <v>165</v>
      </c>
      <c r="AU973" s="226" t="s">
        <v>81</v>
      </c>
      <c r="AV973" s="12" t="s">
        <v>24</v>
      </c>
      <c r="AW973" s="12" t="s">
        <v>37</v>
      </c>
      <c r="AX973" s="12" t="s">
        <v>74</v>
      </c>
      <c r="AY973" s="226" t="s">
        <v>154</v>
      </c>
    </row>
    <row r="974" spans="2:65" s="13" customFormat="1" ht="12">
      <c r="B974" s="227"/>
      <c r="C974" s="228"/>
      <c r="D974" s="213" t="s">
        <v>165</v>
      </c>
      <c r="E974" s="239" t="s">
        <v>22</v>
      </c>
      <c r="F974" s="240" t="s">
        <v>1010</v>
      </c>
      <c r="G974" s="228"/>
      <c r="H974" s="241">
        <v>5.5</v>
      </c>
      <c r="I974" s="233"/>
      <c r="J974" s="228"/>
      <c r="K974" s="228"/>
      <c r="L974" s="234"/>
      <c r="M974" s="235"/>
      <c r="N974" s="236"/>
      <c r="O974" s="236"/>
      <c r="P974" s="236"/>
      <c r="Q974" s="236"/>
      <c r="R974" s="236"/>
      <c r="S974" s="236"/>
      <c r="T974" s="237"/>
      <c r="AT974" s="238" t="s">
        <v>165</v>
      </c>
      <c r="AU974" s="238" t="s">
        <v>81</v>
      </c>
      <c r="AV974" s="13" t="s">
        <v>81</v>
      </c>
      <c r="AW974" s="13" t="s">
        <v>37</v>
      </c>
      <c r="AX974" s="13" t="s">
        <v>74</v>
      </c>
      <c r="AY974" s="238" t="s">
        <v>154</v>
      </c>
    </row>
    <row r="975" spans="2:65" s="14" customFormat="1" ht="12">
      <c r="B975" s="242"/>
      <c r="C975" s="243"/>
      <c r="D975" s="229" t="s">
        <v>165</v>
      </c>
      <c r="E975" s="244" t="s">
        <v>22</v>
      </c>
      <c r="F975" s="245" t="s">
        <v>178</v>
      </c>
      <c r="G975" s="243"/>
      <c r="H975" s="246">
        <v>10.63</v>
      </c>
      <c r="I975" s="247"/>
      <c r="J975" s="243"/>
      <c r="K975" s="243"/>
      <c r="L975" s="248"/>
      <c r="M975" s="249"/>
      <c r="N975" s="250"/>
      <c r="O975" s="250"/>
      <c r="P975" s="250"/>
      <c r="Q975" s="250"/>
      <c r="R975" s="250"/>
      <c r="S975" s="250"/>
      <c r="T975" s="251"/>
      <c r="AT975" s="252" t="s">
        <v>165</v>
      </c>
      <c r="AU975" s="252" t="s">
        <v>81</v>
      </c>
      <c r="AV975" s="14" t="s">
        <v>161</v>
      </c>
      <c r="AW975" s="14" t="s">
        <v>37</v>
      </c>
      <c r="AX975" s="14" t="s">
        <v>24</v>
      </c>
      <c r="AY975" s="252" t="s">
        <v>154</v>
      </c>
    </row>
    <row r="976" spans="2:65" s="1" customFormat="1" ht="22.5" customHeight="1">
      <c r="B976" s="42"/>
      <c r="C976" s="201" t="s">
        <v>1057</v>
      </c>
      <c r="D976" s="201" t="s">
        <v>156</v>
      </c>
      <c r="E976" s="202" t="s">
        <v>1058</v>
      </c>
      <c r="F976" s="203" t="s">
        <v>1059</v>
      </c>
      <c r="G976" s="204" t="s">
        <v>338</v>
      </c>
      <c r="H976" s="205">
        <v>1</v>
      </c>
      <c r="I976" s="206"/>
      <c r="J976" s="207">
        <f>ROUND(I976*H976,2)</f>
        <v>0</v>
      </c>
      <c r="K976" s="203" t="s">
        <v>22</v>
      </c>
      <c r="L976" s="62"/>
      <c r="M976" s="208" t="s">
        <v>22</v>
      </c>
      <c r="N976" s="209" t="s">
        <v>45</v>
      </c>
      <c r="O976" s="43"/>
      <c r="P976" s="210">
        <f>O976*H976</f>
        <v>0</v>
      </c>
      <c r="Q976" s="210">
        <v>0</v>
      </c>
      <c r="R976" s="210">
        <f>Q976*H976</f>
        <v>0</v>
      </c>
      <c r="S976" s="210">
        <v>0</v>
      </c>
      <c r="T976" s="211">
        <f>S976*H976</f>
        <v>0</v>
      </c>
      <c r="AR976" s="25" t="s">
        <v>281</v>
      </c>
      <c r="AT976" s="25" t="s">
        <v>156</v>
      </c>
      <c r="AU976" s="25" t="s">
        <v>81</v>
      </c>
      <c r="AY976" s="25" t="s">
        <v>154</v>
      </c>
      <c r="BE976" s="212">
        <f>IF(N976="základní",J976,0)</f>
        <v>0</v>
      </c>
      <c r="BF976" s="212">
        <f>IF(N976="snížená",J976,0)</f>
        <v>0</v>
      </c>
      <c r="BG976" s="212">
        <f>IF(N976="zákl. přenesená",J976,0)</f>
        <v>0</v>
      </c>
      <c r="BH976" s="212">
        <f>IF(N976="sníž. přenesená",J976,0)</f>
        <v>0</v>
      </c>
      <c r="BI976" s="212">
        <f>IF(N976="nulová",J976,0)</f>
        <v>0</v>
      </c>
      <c r="BJ976" s="25" t="s">
        <v>24</v>
      </c>
      <c r="BK976" s="212">
        <f>ROUND(I976*H976,2)</f>
        <v>0</v>
      </c>
      <c r="BL976" s="25" t="s">
        <v>281</v>
      </c>
      <c r="BM976" s="25" t="s">
        <v>1060</v>
      </c>
    </row>
    <row r="977" spans="2:65" s="12" customFormat="1" ht="12">
      <c r="B977" s="216"/>
      <c r="C977" s="217"/>
      <c r="D977" s="213" t="s">
        <v>165</v>
      </c>
      <c r="E977" s="218" t="s">
        <v>22</v>
      </c>
      <c r="F977" s="219" t="s">
        <v>449</v>
      </c>
      <c r="G977" s="217"/>
      <c r="H977" s="220" t="s">
        <v>22</v>
      </c>
      <c r="I977" s="221"/>
      <c r="J977" s="217"/>
      <c r="K977" s="217"/>
      <c r="L977" s="222"/>
      <c r="M977" s="223"/>
      <c r="N977" s="224"/>
      <c r="O977" s="224"/>
      <c r="P977" s="224"/>
      <c r="Q977" s="224"/>
      <c r="R977" s="224"/>
      <c r="S977" s="224"/>
      <c r="T977" s="225"/>
      <c r="AT977" s="226" t="s">
        <v>165</v>
      </c>
      <c r="AU977" s="226" t="s">
        <v>81</v>
      </c>
      <c r="AV977" s="12" t="s">
        <v>24</v>
      </c>
      <c r="AW977" s="12" t="s">
        <v>37</v>
      </c>
      <c r="AX977" s="12" t="s">
        <v>74</v>
      </c>
      <c r="AY977" s="226" t="s">
        <v>154</v>
      </c>
    </row>
    <row r="978" spans="2:65" s="12" customFormat="1" ht="12">
      <c r="B978" s="216"/>
      <c r="C978" s="217"/>
      <c r="D978" s="213" t="s">
        <v>165</v>
      </c>
      <c r="E978" s="218" t="s">
        <v>22</v>
      </c>
      <c r="F978" s="219" t="s">
        <v>1061</v>
      </c>
      <c r="G978" s="217"/>
      <c r="H978" s="220" t="s">
        <v>22</v>
      </c>
      <c r="I978" s="221"/>
      <c r="J978" s="217"/>
      <c r="K978" s="217"/>
      <c r="L978" s="222"/>
      <c r="M978" s="223"/>
      <c r="N978" s="224"/>
      <c r="O978" s="224"/>
      <c r="P978" s="224"/>
      <c r="Q978" s="224"/>
      <c r="R978" s="224"/>
      <c r="S978" s="224"/>
      <c r="T978" s="225"/>
      <c r="AT978" s="226" t="s">
        <v>165</v>
      </c>
      <c r="AU978" s="226" t="s">
        <v>81</v>
      </c>
      <c r="AV978" s="12" t="s">
        <v>24</v>
      </c>
      <c r="AW978" s="12" t="s">
        <v>37</v>
      </c>
      <c r="AX978" s="12" t="s">
        <v>74</v>
      </c>
      <c r="AY978" s="226" t="s">
        <v>154</v>
      </c>
    </row>
    <row r="979" spans="2:65" s="12" customFormat="1" ht="12">
      <c r="B979" s="216"/>
      <c r="C979" s="217"/>
      <c r="D979" s="213" t="s">
        <v>165</v>
      </c>
      <c r="E979" s="218" t="s">
        <v>22</v>
      </c>
      <c r="F979" s="219" t="s">
        <v>1062</v>
      </c>
      <c r="G979" s="217"/>
      <c r="H979" s="220" t="s">
        <v>22</v>
      </c>
      <c r="I979" s="221"/>
      <c r="J979" s="217"/>
      <c r="K979" s="217"/>
      <c r="L979" s="222"/>
      <c r="M979" s="223"/>
      <c r="N979" s="224"/>
      <c r="O979" s="224"/>
      <c r="P979" s="224"/>
      <c r="Q979" s="224"/>
      <c r="R979" s="224"/>
      <c r="S979" s="224"/>
      <c r="T979" s="225"/>
      <c r="AT979" s="226" t="s">
        <v>165</v>
      </c>
      <c r="AU979" s="226" t="s">
        <v>81</v>
      </c>
      <c r="AV979" s="12" t="s">
        <v>24</v>
      </c>
      <c r="AW979" s="12" t="s">
        <v>37</v>
      </c>
      <c r="AX979" s="12" t="s">
        <v>74</v>
      </c>
      <c r="AY979" s="226" t="s">
        <v>154</v>
      </c>
    </row>
    <row r="980" spans="2:65" s="12" customFormat="1" ht="12">
      <c r="B980" s="216"/>
      <c r="C980" s="217"/>
      <c r="D980" s="213" t="s">
        <v>165</v>
      </c>
      <c r="E980" s="218" t="s">
        <v>22</v>
      </c>
      <c r="F980" s="219" t="s">
        <v>1063</v>
      </c>
      <c r="G980" s="217"/>
      <c r="H980" s="220" t="s">
        <v>22</v>
      </c>
      <c r="I980" s="221"/>
      <c r="J980" s="217"/>
      <c r="K980" s="217"/>
      <c r="L980" s="222"/>
      <c r="M980" s="223"/>
      <c r="N980" s="224"/>
      <c r="O980" s="224"/>
      <c r="P980" s="224"/>
      <c r="Q980" s="224"/>
      <c r="R980" s="224"/>
      <c r="S980" s="224"/>
      <c r="T980" s="225"/>
      <c r="AT980" s="226" t="s">
        <v>165</v>
      </c>
      <c r="AU980" s="226" t="s">
        <v>81</v>
      </c>
      <c r="AV980" s="12" t="s">
        <v>24</v>
      </c>
      <c r="AW980" s="12" t="s">
        <v>37</v>
      </c>
      <c r="AX980" s="12" t="s">
        <v>74</v>
      </c>
      <c r="AY980" s="226" t="s">
        <v>154</v>
      </c>
    </row>
    <row r="981" spans="2:65" s="12" customFormat="1" ht="12">
      <c r="B981" s="216"/>
      <c r="C981" s="217"/>
      <c r="D981" s="213" t="s">
        <v>165</v>
      </c>
      <c r="E981" s="218" t="s">
        <v>22</v>
      </c>
      <c r="F981" s="219" t="s">
        <v>1064</v>
      </c>
      <c r="G981" s="217"/>
      <c r="H981" s="220" t="s">
        <v>22</v>
      </c>
      <c r="I981" s="221"/>
      <c r="J981" s="217"/>
      <c r="K981" s="217"/>
      <c r="L981" s="222"/>
      <c r="M981" s="223"/>
      <c r="N981" s="224"/>
      <c r="O981" s="224"/>
      <c r="P981" s="224"/>
      <c r="Q981" s="224"/>
      <c r="R981" s="224"/>
      <c r="S981" s="224"/>
      <c r="T981" s="225"/>
      <c r="AT981" s="226" t="s">
        <v>165</v>
      </c>
      <c r="AU981" s="226" t="s">
        <v>81</v>
      </c>
      <c r="AV981" s="12" t="s">
        <v>24</v>
      </c>
      <c r="AW981" s="12" t="s">
        <v>37</v>
      </c>
      <c r="AX981" s="12" t="s">
        <v>74</v>
      </c>
      <c r="AY981" s="226" t="s">
        <v>154</v>
      </c>
    </row>
    <row r="982" spans="2:65" s="12" customFormat="1" ht="12">
      <c r="B982" s="216"/>
      <c r="C982" s="217"/>
      <c r="D982" s="213" t="s">
        <v>165</v>
      </c>
      <c r="E982" s="218" t="s">
        <v>22</v>
      </c>
      <c r="F982" s="219" t="s">
        <v>1065</v>
      </c>
      <c r="G982" s="217"/>
      <c r="H982" s="220" t="s">
        <v>22</v>
      </c>
      <c r="I982" s="221"/>
      <c r="J982" s="217"/>
      <c r="K982" s="217"/>
      <c r="L982" s="222"/>
      <c r="M982" s="223"/>
      <c r="N982" s="224"/>
      <c r="O982" s="224"/>
      <c r="P982" s="224"/>
      <c r="Q982" s="224"/>
      <c r="R982" s="224"/>
      <c r="S982" s="224"/>
      <c r="T982" s="225"/>
      <c r="AT982" s="226" t="s">
        <v>165</v>
      </c>
      <c r="AU982" s="226" t="s">
        <v>81</v>
      </c>
      <c r="AV982" s="12" t="s">
        <v>24</v>
      </c>
      <c r="AW982" s="12" t="s">
        <v>37</v>
      </c>
      <c r="AX982" s="12" t="s">
        <v>74</v>
      </c>
      <c r="AY982" s="226" t="s">
        <v>154</v>
      </c>
    </row>
    <row r="983" spans="2:65" s="12" customFormat="1" ht="12">
      <c r="B983" s="216"/>
      <c r="C983" s="217"/>
      <c r="D983" s="213" t="s">
        <v>165</v>
      </c>
      <c r="E983" s="218" t="s">
        <v>22</v>
      </c>
      <c r="F983" s="219" t="s">
        <v>1066</v>
      </c>
      <c r="G983" s="217"/>
      <c r="H983" s="220" t="s">
        <v>22</v>
      </c>
      <c r="I983" s="221"/>
      <c r="J983" s="217"/>
      <c r="K983" s="217"/>
      <c r="L983" s="222"/>
      <c r="M983" s="223"/>
      <c r="N983" s="224"/>
      <c r="O983" s="224"/>
      <c r="P983" s="224"/>
      <c r="Q983" s="224"/>
      <c r="R983" s="224"/>
      <c r="S983" s="224"/>
      <c r="T983" s="225"/>
      <c r="AT983" s="226" t="s">
        <v>165</v>
      </c>
      <c r="AU983" s="226" t="s">
        <v>81</v>
      </c>
      <c r="AV983" s="12" t="s">
        <v>24</v>
      </c>
      <c r="AW983" s="12" t="s">
        <v>37</v>
      </c>
      <c r="AX983" s="12" t="s">
        <v>74</v>
      </c>
      <c r="AY983" s="226" t="s">
        <v>154</v>
      </c>
    </row>
    <row r="984" spans="2:65" s="12" customFormat="1" ht="12">
      <c r="B984" s="216"/>
      <c r="C984" s="217"/>
      <c r="D984" s="213" t="s">
        <v>165</v>
      </c>
      <c r="E984" s="218" t="s">
        <v>22</v>
      </c>
      <c r="F984" s="219" t="s">
        <v>270</v>
      </c>
      <c r="G984" s="217"/>
      <c r="H984" s="220" t="s">
        <v>22</v>
      </c>
      <c r="I984" s="221"/>
      <c r="J984" s="217"/>
      <c r="K984" s="217"/>
      <c r="L984" s="222"/>
      <c r="M984" s="223"/>
      <c r="N984" s="224"/>
      <c r="O984" s="224"/>
      <c r="P984" s="224"/>
      <c r="Q984" s="224"/>
      <c r="R984" s="224"/>
      <c r="S984" s="224"/>
      <c r="T984" s="225"/>
      <c r="AT984" s="226" t="s">
        <v>165</v>
      </c>
      <c r="AU984" s="226" t="s">
        <v>81</v>
      </c>
      <c r="AV984" s="12" t="s">
        <v>24</v>
      </c>
      <c r="AW984" s="12" t="s">
        <v>37</v>
      </c>
      <c r="AX984" s="12" t="s">
        <v>74</v>
      </c>
      <c r="AY984" s="226" t="s">
        <v>154</v>
      </c>
    </row>
    <row r="985" spans="2:65" s="13" customFormat="1" ht="12">
      <c r="B985" s="227"/>
      <c r="C985" s="228"/>
      <c r="D985" s="229" t="s">
        <v>165</v>
      </c>
      <c r="E985" s="230" t="s">
        <v>22</v>
      </c>
      <c r="F985" s="231" t="s">
        <v>24</v>
      </c>
      <c r="G985" s="228"/>
      <c r="H985" s="232">
        <v>1</v>
      </c>
      <c r="I985" s="233"/>
      <c r="J985" s="228"/>
      <c r="K985" s="228"/>
      <c r="L985" s="234"/>
      <c r="M985" s="235"/>
      <c r="N985" s="236"/>
      <c r="O985" s="236"/>
      <c r="P985" s="236"/>
      <c r="Q985" s="236"/>
      <c r="R985" s="236"/>
      <c r="S985" s="236"/>
      <c r="T985" s="237"/>
      <c r="AT985" s="238" t="s">
        <v>165</v>
      </c>
      <c r="AU985" s="238" t="s">
        <v>81</v>
      </c>
      <c r="AV985" s="13" t="s">
        <v>81</v>
      </c>
      <c r="AW985" s="13" t="s">
        <v>37</v>
      </c>
      <c r="AX985" s="13" t="s">
        <v>24</v>
      </c>
      <c r="AY985" s="238" t="s">
        <v>154</v>
      </c>
    </row>
    <row r="986" spans="2:65" s="1" customFormat="1" ht="31.5" customHeight="1">
      <c r="B986" s="42"/>
      <c r="C986" s="201" t="s">
        <v>1067</v>
      </c>
      <c r="D986" s="201" t="s">
        <v>156</v>
      </c>
      <c r="E986" s="202" t="s">
        <v>1068</v>
      </c>
      <c r="F986" s="203" t="s">
        <v>1069</v>
      </c>
      <c r="G986" s="204" t="s">
        <v>730</v>
      </c>
      <c r="H986" s="278"/>
      <c r="I986" s="206"/>
      <c r="J986" s="207">
        <f>ROUND(I986*H986,2)</f>
        <v>0</v>
      </c>
      <c r="K986" s="203" t="s">
        <v>160</v>
      </c>
      <c r="L986" s="62"/>
      <c r="M986" s="208" t="s">
        <v>22</v>
      </c>
      <c r="N986" s="209" t="s">
        <v>45</v>
      </c>
      <c r="O986" s="43"/>
      <c r="P986" s="210">
        <f>O986*H986</f>
        <v>0</v>
      </c>
      <c r="Q986" s="210">
        <v>0</v>
      </c>
      <c r="R986" s="210">
        <f>Q986*H986</f>
        <v>0</v>
      </c>
      <c r="S986" s="210">
        <v>0</v>
      </c>
      <c r="T986" s="211">
        <f>S986*H986</f>
        <v>0</v>
      </c>
      <c r="AR986" s="25" t="s">
        <v>281</v>
      </c>
      <c r="AT986" s="25" t="s">
        <v>156</v>
      </c>
      <c r="AU986" s="25" t="s">
        <v>81</v>
      </c>
      <c r="AY986" s="25" t="s">
        <v>154</v>
      </c>
      <c r="BE986" s="212">
        <f>IF(N986="základní",J986,0)</f>
        <v>0</v>
      </c>
      <c r="BF986" s="212">
        <f>IF(N986="snížená",J986,0)</f>
        <v>0</v>
      </c>
      <c r="BG986" s="212">
        <f>IF(N986="zákl. přenesená",J986,0)</f>
        <v>0</v>
      </c>
      <c r="BH986" s="212">
        <f>IF(N986="sníž. přenesená",J986,0)</f>
        <v>0</v>
      </c>
      <c r="BI986" s="212">
        <f>IF(N986="nulová",J986,0)</f>
        <v>0</v>
      </c>
      <c r="BJ986" s="25" t="s">
        <v>24</v>
      </c>
      <c r="BK986" s="212">
        <f>ROUND(I986*H986,2)</f>
        <v>0</v>
      </c>
      <c r="BL986" s="25" t="s">
        <v>281</v>
      </c>
      <c r="BM986" s="25" t="s">
        <v>1070</v>
      </c>
    </row>
    <row r="987" spans="2:65" s="1" customFormat="1" ht="108">
      <c r="B987" s="42"/>
      <c r="C987" s="64"/>
      <c r="D987" s="213" t="s">
        <v>163</v>
      </c>
      <c r="E987" s="64"/>
      <c r="F987" s="214" t="s">
        <v>732</v>
      </c>
      <c r="G987" s="64"/>
      <c r="H987" s="64"/>
      <c r="I987" s="169"/>
      <c r="J987" s="64"/>
      <c r="K987" s="64"/>
      <c r="L987" s="62"/>
      <c r="M987" s="215"/>
      <c r="N987" s="43"/>
      <c r="O987" s="43"/>
      <c r="P987" s="43"/>
      <c r="Q987" s="43"/>
      <c r="R987" s="43"/>
      <c r="S987" s="43"/>
      <c r="T987" s="79"/>
      <c r="AT987" s="25" t="s">
        <v>163</v>
      </c>
      <c r="AU987" s="25" t="s">
        <v>81</v>
      </c>
    </row>
    <row r="988" spans="2:65" s="11" customFormat="1" ht="29.85" customHeight="1">
      <c r="B988" s="184"/>
      <c r="C988" s="185"/>
      <c r="D988" s="198" t="s">
        <v>73</v>
      </c>
      <c r="E988" s="199" t="s">
        <v>1071</v>
      </c>
      <c r="F988" s="199" t="s">
        <v>1072</v>
      </c>
      <c r="G988" s="185"/>
      <c r="H988" s="185"/>
      <c r="I988" s="188"/>
      <c r="J988" s="200">
        <f>BK988</f>
        <v>0</v>
      </c>
      <c r="K988" s="185"/>
      <c r="L988" s="190"/>
      <c r="M988" s="191"/>
      <c r="N988" s="192"/>
      <c r="O988" s="192"/>
      <c r="P988" s="193">
        <f>SUM(P989:P1030)</f>
        <v>0</v>
      </c>
      <c r="Q988" s="192"/>
      <c r="R988" s="193">
        <f>SUM(R989:R1030)</f>
        <v>3.9585200000000001E-2</v>
      </c>
      <c r="S988" s="192"/>
      <c r="T988" s="194">
        <f>SUM(T989:T1030)</f>
        <v>0</v>
      </c>
      <c r="AR988" s="195" t="s">
        <v>81</v>
      </c>
      <c r="AT988" s="196" t="s">
        <v>73</v>
      </c>
      <c r="AU988" s="196" t="s">
        <v>24</v>
      </c>
      <c r="AY988" s="195" t="s">
        <v>154</v>
      </c>
      <c r="BK988" s="197">
        <f>SUM(BK989:BK1030)</f>
        <v>0</v>
      </c>
    </row>
    <row r="989" spans="2:65" s="1" customFormat="1" ht="22.5" customHeight="1">
      <c r="B989" s="42"/>
      <c r="C989" s="201" t="s">
        <v>1073</v>
      </c>
      <c r="D989" s="201" t="s">
        <v>156</v>
      </c>
      <c r="E989" s="202" t="s">
        <v>1074</v>
      </c>
      <c r="F989" s="203" t="s">
        <v>1075</v>
      </c>
      <c r="G989" s="204" t="s">
        <v>241</v>
      </c>
      <c r="H989" s="205">
        <v>3.9</v>
      </c>
      <c r="I989" s="206"/>
      <c r="J989" s="207">
        <f>ROUND(I989*H989,2)</f>
        <v>0</v>
      </c>
      <c r="K989" s="203" t="s">
        <v>22</v>
      </c>
      <c r="L989" s="62"/>
      <c r="M989" s="208" t="s">
        <v>22</v>
      </c>
      <c r="N989" s="209" t="s">
        <v>45</v>
      </c>
      <c r="O989" s="43"/>
      <c r="P989" s="210">
        <f>O989*H989</f>
        <v>0</v>
      </c>
      <c r="Q989" s="210">
        <v>0</v>
      </c>
      <c r="R989" s="210">
        <f>Q989*H989</f>
        <v>0</v>
      </c>
      <c r="S989" s="210">
        <v>0</v>
      </c>
      <c r="T989" s="211">
        <f>S989*H989</f>
        <v>0</v>
      </c>
      <c r="AR989" s="25" t="s">
        <v>281</v>
      </c>
      <c r="AT989" s="25" t="s">
        <v>156</v>
      </c>
      <c r="AU989" s="25" t="s">
        <v>81</v>
      </c>
      <c r="AY989" s="25" t="s">
        <v>154</v>
      </c>
      <c r="BE989" s="212">
        <f>IF(N989="základní",J989,0)</f>
        <v>0</v>
      </c>
      <c r="BF989" s="212">
        <f>IF(N989="snížená",J989,0)</f>
        <v>0</v>
      </c>
      <c r="BG989" s="212">
        <f>IF(N989="zákl. přenesená",J989,0)</f>
        <v>0</v>
      </c>
      <c r="BH989" s="212">
        <f>IF(N989="sníž. přenesená",J989,0)</f>
        <v>0</v>
      </c>
      <c r="BI989" s="212">
        <f>IF(N989="nulová",J989,0)</f>
        <v>0</v>
      </c>
      <c r="BJ989" s="25" t="s">
        <v>24</v>
      </c>
      <c r="BK989" s="212">
        <f>ROUND(I989*H989,2)</f>
        <v>0</v>
      </c>
      <c r="BL989" s="25" t="s">
        <v>281</v>
      </c>
      <c r="BM989" s="25" t="s">
        <v>1076</v>
      </c>
    </row>
    <row r="990" spans="2:65" s="12" customFormat="1" ht="12">
      <c r="B990" s="216"/>
      <c r="C990" s="217"/>
      <c r="D990" s="213" t="s">
        <v>165</v>
      </c>
      <c r="E990" s="218" t="s">
        <v>22</v>
      </c>
      <c r="F990" s="219" t="s">
        <v>1077</v>
      </c>
      <c r="G990" s="217"/>
      <c r="H990" s="220" t="s">
        <v>22</v>
      </c>
      <c r="I990" s="221"/>
      <c r="J990" s="217"/>
      <c r="K990" s="217"/>
      <c r="L990" s="222"/>
      <c r="M990" s="223"/>
      <c r="N990" s="224"/>
      <c r="O990" s="224"/>
      <c r="P990" s="224"/>
      <c r="Q990" s="224"/>
      <c r="R990" s="224"/>
      <c r="S990" s="224"/>
      <c r="T990" s="225"/>
      <c r="AT990" s="226" t="s">
        <v>165</v>
      </c>
      <c r="AU990" s="226" t="s">
        <v>81</v>
      </c>
      <c r="AV990" s="12" t="s">
        <v>24</v>
      </c>
      <c r="AW990" s="12" t="s">
        <v>37</v>
      </c>
      <c r="AX990" s="12" t="s">
        <v>74</v>
      </c>
      <c r="AY990" s="226" t="s">
        <v>154</v>
      </c>
    </row>
    <row r="991" spans="2:65" s="12" customFormat="1" ht="12">
      <c r="B991" s="216"/>
      <c r="C991" s="217"/>
      <c r="D991" s="213" t="s">
        <v>165</v>
      </c>
      <c r="E991" s="218" t="s">
        <v>22</v>
      </c>
      <c r="F991" s="219" t="s">
        <v>1078</v>
      </c>
      <c r="G991" s="217"/>
      <c r="H991" s="220" t="s">
        <v>22</v>
      </c>
      <c r="I991" s="221"/>
      <c r="J991" s="217"/>
      <c r="K991" s="217"/>
      <c r="L991" s="222"/>
      <c r="M991" s="223"/>
      <c r="N991" s="224"/>
      <c r="O991" s="224"/>
      <c r="P991" s="224"/>
      <c r="Q991" s="224"/>
      <c r="R991" s="224"/>
      <c r="S991" s="224"/>
      <c r="T991" s="225"/>
      <c r="AT991" s="226" t="s">
        <v>165</v>
      </c>
      <c r="AU991" s="226" t="s">
        <v>81</v>
      </c>
      <c r="AV991" s="12" t="s">
        <v>24</v>
      </c>
      <c r="AW991" s="12" t="s">
        <v>37</v>
      </c>
      <c r="AX991" s="12" t="s">
        <v>74</v>
      </c>
      <c r="AY991" s="226" t="s">
        <v>154</v>
      </c>
    </row>
    <row r="992" spans="2:65" s="12" customFormat="1" ht="12">
      <c r="B992" s="216"/>
      <c r="C992" s="217"/>
      <c r="D992" s="213" t="s">
        <v>165</v>
      </c>
      <c r="E992" s="218" t="s">
        <v>22</v>
      </c>
      <c r="F992" s="219" t="s">
        <v>449</v>
      </c>
      <c r="G992" s="217"/>
      <c r="H992" s="220" t="s">
        <v>22</v>
      </c>
      <c r="I992" s="221"/>
      <c r="J992" s="217"/>
      <c r="K992" s="217"/>
      <c r="L992" s="222"/>
      <c r="M992" s="223"/>
      <c r="N992" s="224"/>
      <c r="O992" s="224"/>
      <c r="P992" s="224"/>
      <c r="Q992" s="224"/>
      <c r="R992" s="224"/>
      <c r="S992" s="224"/>
      <c r="T992" s="225"/>
      <c r="AT992" s="226" t="s">
        <v>165</v>
      </c>
      <c r="AU992" s="226" t="s">
        <v>81</v>
      </c>
      <c r="AV992" s="12" t="s">
        <v>24</v>
      </c>
      <c r="AW992" s="12" t="s">
        <v>37</v>
      </c>
      <c r="AX992" s="12" t="s">
        <v>74</v>
      </c>
      <c r="AY992" s="226" t="s">
        <v>154</v>
      </c>
    </row>
    <row r="993" spans="2:65" s="12" customFormat="1" ht="12">
      <c r="B993" s="216"/>
      <c r="C993" s="217"/>
      <c r="D993" s="213" t="s">
        <v>165</v>
      </c>
      <c r="E993" s="218" t="s">
        <v>22</v>
      </c>
      <c r="F993" s="219" t="s">
        <v>444</v>
      </c>
      <c r="G993" s="217"/>
      <c r="H993" s="220" t="s">
        <v>22</v>
      </c>
      <c r="I993" s="221"/>
      <c r="J993" s="217"/>
      <c r="K993" s="217"/>
      <c r="L993" s="222"/>
      <c r="M993" s="223"/>
      <c r="N993" s="224"/>
      <c r="O993" s="224"/>
      <c r="P993" s="224"/>
      <c r="Q993" s="224"/>
      <c r="R993" s="224"/>
      <c r="S993" s="224"/>
      <c r="T993" s="225"/>
      <c r="AT993" s="226" t="s">
        <v>165</v>
      </c>
      <c r="AU993" s="226" t="s">
        <v>81</v>
      </c>
      <c r="AV993" s="12" t="s">
        <v>24</v>
      </c>
      <c r="AW993" s="12" t="s">
        <v>37</v>
      </c>
      <c r="AX993" s="12" t="s">
        <v>74</v>
      </c>
      <c r="AY993" s="226" t="s">
        <v>154</v>
      </c>
    </row>
    <row r="994" spans="2:65" s="12" customFormat="1" ht="12">
      <c r="B994" s="216"/>
      <c r="C994" s="217"/>
      <c r="D994" s="213" t="s">
        <v>165</v>
      </c>
      <c r="E994" s="218" t="s">
        <v>22</v>
      </c>
      <c r="F994" s="219" t="s">
        <v>489</v>
      </c>
      <c r="G994" s="217"/>
      <c r="H994" s="220" t="s">
        <v>22</v>
      </c>
      <c r="I994" s="221"/>
      <c r="J994" s="217"/>
      <c r="K994" s="217"/>
      <c r="L994" s="222"/>
      <c r="M994" s="223"/>
      <c r="N994" s="224"/>
      <c r="O994" s="224"/>
      <c r="P994" s="224"/>
      <c r="Q994" s="224"/>
      <c r="R994" s="224"/>
      <c r="S994" s="224"/>
      <c r="T994" s="225"/>
      <c r="AT994" s="226" t="s">
        <v>165</v>
      </c>
      <c r="AU994" s="226" t="s">
        <v>81</v>
      </c>
      <c r="AV994" s="12" t="s">
        <v>24</v>
      </c>
      <c r="AW994" s="12" t="s">
        <v>37</v>
      </c>
      <c r="AX994" s="12" t="s">
        <v>74</v>
      </c>
      <c r="AY994" s="226" t="s">
        <v>154</v>
      </c>
    </row>
    <row r="995" spans="2:65" s="12" customFormat="1" ht="12">
      <c r="B995" s="216"/>
      <c r="C995" s="217"/>
      <c r="D995" s="213" t="s">
        <v>165</v>
      </c>
      <c r="E995" s="218" t="s">
        <v>22</v>
      </c>
      <c r="F995" s="219" t="s">
        <v>490</v>
      </c>
      <c r="G995" s="217"/>
      <c r="H995" s="220" t="s">
        <v>22</v>
      </c>
      <c r="I995" s="221"/>
      <c r="J995" s="217"/>
      <c r="K995" s="217"/>
      <c r="L995" s="222"/>
      <c r="M995" s="223"/>
      <c r="N995" s="224"/>
      <c r="O995" s="224"/>
      <c r="P995" s="224"/>
      <c r="Q995" s="224"/>
      <c r="R995" s="224"/>
      <c r="S995" s="224"/>
      <c r="T995" s="225"/>
      <c r="AT995" s="226" t="s">
        <v>165</v>
      </c>
      <c r="AU995" s="226" t="s">
        <v>81</v>
      </c>
      <c r="AV995" s="12" t="s">
        <v>24</v>
      </c>
      <c r="AW995" s="12" t="s">
        <v>37</v>
      </c>
      <c r="AX995" s="12" t="s">
        <v>74</v>
      </c>
      <c r="AY995" s="226" t="s">
        <v>154</v>
      </c>
    </row>
    <row r="996" spans="2:65" s="13" customFormat="1" ht="12">
      <c r="B996" s="227"/>
      <c r="C996" s="228"/>
      <c r="D996" s="229" t="s">
        <v>165</v>
      </c>
      <c r="E996" s="230" t="s">
        <v>22</v>
      </c>
      <c r="F996" s="231" t="s">
        <v>519</v>
      </c>
      <c r="G996" s="228"/>
      <c r="H996" s="232">
        <v>3.9</v>
      </c>
      <c r="I996" s="233"/>
      <c r="J996" s="228"/>
      <c r="K996" s="228"/>
      <c r="L996" s="234"/>
      <c r="M996" s="235"/>
      <c r="N996" s="236"/>
      <c r="O996" s="236"/>
      <c r="P996" s="236"/>
      <c r="Q996" s="236"/>
      <c r="R996" s="236"/>
      <c r="S996" s="236"/>
      <c r="T996" s="237"/>
      <c r="AT996" s="238" t="s">
        <v>165</v>
      </c>
      <c r="AU996" s="238" t="s">
        <v>81</v>
      </c>
      <c r="AV996" s="13" t="s">
        <v>81</v>
      </c>
      <c r="AW996" s="13" t="s">
        <v>37</v>
      </c>
      <c r="AX996" s="13" t="s">
        <v>24</v>
      </c>
      <c r="AY996" s="238" t="s">
        <v>154</v>
      </c>
    </row>
    <row r="997" spans="2:65" s="1" customFormat="1" ht="22.5" customHeight="1">
      <c r="B997" s="42"/>
      <c r="C997" s="201" t="s">
        <v>1079</v>
      </c>
      <c r="D997" s="201" t="s">
        <v>156</v>
      </c>
      <c r="E997" s="202" t="s">
        <v>1080</v>
      </c>
      <c r="F997" s="203" t="s">
        <v>1081</v>
      </c>
      <c r="G997" s="204" t="s">
        <v>554</v>
      </c>
      <c r="H997" s="205">
        <v>58</v>
      </c>
      <c r="I997" s="206"/>
      <c r="J997" s="207">
        <f>ROUND(I997*H997,2)</f>
        <v>0</v>
      </c>
      <c r="K997" s="203" t="s">
        <v>160</v>
      </c>
      <c r="L997" s="62"/>
      <c r="M997" s="208" t="s">
        <v>22</v>
      </c>
      <c r="N997" s="209" t="s">
        <v>45</v>
      </c>
      <c r="O997" s="43"/>
      <c r="P997" s="210">
        <f>O997*H997</f>
        <v>0</v>
      </c>
      <c r="Q997" s="210">
        <v>2.0000000000000002E-5</v>
      </c>
      <c r="R997" s="210">
        <f>Q997*H997</f>
        <v>1.16E-3</v>
      </c>
      <c r="S997" s="210">
        <v>0</v>
      </c>
      <c r="T997" s="211">
        <f>S997*H997</f>
        <v>0</v>
      </c>
      <c r="AR997" s="25" t="s">
        <v>281</v>
      </c>
      <c r="AT997" s="25" t="s">
        <v>156</v>
      </c>
      <c r="AU997" s="25" t="s">
        <v>81</v>
      </c>
      <c r="AY997" s="25" t="s">
        <v>154</v>
      </c>
      <c r="BE997" s="212">
        <f>IF(N997="základní",J997,0)</f>
        <v>0</v>
      </c>
      <c r="BF997" s="212">
        <f>IF(N997="snížená",J997,0)</f>
        <v>0</v>
      </c>
      <c r="BG997" s="212">
        <f>IF(N997="zákl. přenesená",J997,0)</f>
        <v>0</v>
      </c>
      <c r="BH997" s="212">
        <f>IF(N997="sníž. přenesená",J997,0)</f>
        <v>0</v>
      </c>
      <c r="BI997" s="212">
        <f>IF(N997="nulová",J997,0)</f>
        <v>0</v>
      </c>
      <c r="BJ997" s="25" t="s">
        <v>24</v>
      </c>
      <c r="BK997" s="212">
        <f>ROUND(I997*H997,2)</f>
        <v>0</v>
      </c>
      <c r="BL997" s="25" t="s">
        <v>281</v>
      </c>
      <c r="BM997" s="25" t="s">
        <v>1082</v>
      </c>
    </row>
    <row r="998" spans="2:65" s="12" customFormat="1" ht="12">
      <c r="B998" s="216"/>
      <c r="C998" s="217"/>
      <c r="D998" s="213" t="s">
        <v>165</v>
      </c>
      <c r="E998" s="218" t="s">
        <v>22</v>
      </c>
      <c r="F998" s="219" t="s">
        <v>670</v>
      </c>
      <c r="G998" s="217"/>
      <c r="H998" s="220" t="s">
        <v>22</v>
      </c>
      <c r="I998" s="221"/>
      <c r="J998" s="217"/>
      <c r="K998" s="217"/>
      <c r="L998" s="222"/>
      <c r="M998" s="223"/>
      <c r="N998" s="224"/>
      <c r="O998" s="224"/>
      <c r="P998" s="224"/>
      <c r="Q998" s="224"/>
      <c r="R998" s="224"/>
      <c r="S998" s="224"/>
      <c r="T998" s="225"/>
      <c r="AT998" s="226" t="s">
        <v>165</v>
      </c>
      <c r="AU998" s="226" t="s">
        <v>81</v>
      </c>
      <c r="AV998" s="12" t="s">
        <v>24</v>
      </c>
      <c r="AW998" s="12" t="s">
        <v>37</v>
      </c>
      <c r="AX998" s="12" t="s">
        <v>74</v>
      </c>
      <c r="AY998" s="226" t="s">
        <v>154</v>
      </c>
    </row>
    <row r="999" spans="2:65" s="12" customFormat="1" ht="12">
      <c r="B999" s="216"/>
      <c r="C999" s="217"/>
      <c r="D999" s="213" t="s">
        <v>165</v>
      </c>
      <c r="E999" s="218" t="s">
        <v>22</v>
      </c>
      <c r="F999" s="219" t="s">
        <v>671</v>
      </c>
      <c r="G999" s="217"/>
      <c r="H999" s="220" t="s">
        <v>22</v>
      </c>
      <c r="I999" s="221"/>
      <c r="J999" s="217"/>
      <c r="K999" s="217"/>
      <c r="L999" s="222"/>
      <c r="M999" s="223"/>
      <c r="N999" s="224"/>
      <c r="O999" s="224"/>
      <c r="P999" s="224"/>
      <c r="Q999" s="224"/>
      <c r="R999" s="224"/>
      <c r="S999" s="224"/>
      <c r="T999" s="225"/>
      <c r="AT999" s="226" t="s">
        <v>165</v>
      </c>
      <c r="AU999" s="226" t="s">
        <v>81</v>
      </c>
      <c r="AV999" s="12" t="s">
        <v>24</v>
      </c>
      <c r="AW999" s="12" t="s">
        <v>37</v>
      </c>
      <c r="AX999" s="12" t="s">
        <v>74</v>
      </c>
      <c r="AY999" s="226" t="s">
        <v>154</v>
      </c>
    </row>
    <row r="1000" spans="2:65" s="13" customFormat="1" ht="12">
      <c r="B1000" s="227"/>
      <c r="C1000" s="228"/>
      <c r="D1000" s="213" t="s">
        <v>165</v>
      </c>
      <c r="E1000" s="239" t="s">
        <v>22</v>
      </c>
      <c r="F1000" s="240" t="s">
        <v>1083</v>
      </c>
      <c r="G1000" s="228"/>
      <c r="H1000" s="241">
        <v>42</v>
      </c>
      <c r="I1000" s="233"/>
      <c r="J1000" s="228"/>
      <c r="K1000" s="228"/>
      <c r="L1000" s="234"/>
      <c r="M1000" s="235"/>
      <c r="N1000" s="236"/>
      <c r="O1000" s="236"/>
      <c r="P1000" s="236"/>
      <c r="Q1000" s="236"/>
      <c r="R1000" s="236"/>
      <c r="S1000" s="236"/>
      <c r="T1000" s="237"/>
      <c r="AT1000" s="238" t="s">
        <v>165</v>
      </c>
      <c r="AU1000" s="238" t="s">
        <v>81</v>
      </c>
      <c r="AV1000" s="13" t="s">
        <v>81</v>
      </c>
      <c r="AW1000" s="13" t="s">
        <v>37</v>
      </c>
      <c r="AX1000" s="13" t="s">
        <v>74</v>
      </c>
      <c r="AY1000" s="238" t="s">
        <v>154</v>
      </c>
    </row>
    <row r="1001" spans="2:65" s="12" customFormat="1" ht="12">
      <c r="B1001" s="216"/>
      <c r="C1001" s="217"/>
      <c r="D1001" s="213" t="s">
        <v>165</v>
      </c>
      <c r="E1001" s="218" t="s">
        <v>22</v>
      </c>
      <c r="F1001" s="219" t="s">
        <v>1084</v>
      </c>
      <c r="G1001" s="217"/>
      <c r="H1001" s="220" t="s">
        <v>22</v>
      </c>
      <c r="I1001" s="221"/>
      <c r="J1001" s="217"/>
      <c r="K1001" s="217"/>
      <c r="L1001" s="222"/>
      <c r="M1001" s="223"/>
      <c r="N1001" s="224"/>
      <c r="O1001" s="224"/>
      <c r="P1001" s="224"/>
      <c r="Q1001" s="224"/>
      <c r="R1001" s="224"/>
      <c r="S1001" s="224"/>
      <c r="T1001" s="225"/>
      <c r="AT1001" s="226" t="s">
        <v>165</v>
      </c>
      <c r="AU1001" s="226" t="s">
        <v>81</v>
      </c>
      <c r="AV1001" s="12" t="s">
        <v>24</v>
      </c>
      <c r="AW1001" s="12" t="s">
        <v>37</v>
      </c>
      <c r="AX1001" s="12" t="s">
        <v>74</v>
      </c>
      <c r="AY1001" s="226" t="s">
        <v>154</v>
      </c>
    </row>
    <row r="1002" spans="2:65" s="12" customFormat="1" ht="12">
      <c r="B1002" s="216"/>
      <c r="C1002" s="217"/>
      <c r="D1002" s="213" t="s">
        <v>165</v>
      </c>
      <c r="E1002" s="218" t="s">
        <v>22</v>
      </c>
      <c r="F1002" s="219" t="s">
        <v>1085</v>
      </c>
      <c r="G1002" s="217"/>
      <c r="H1002" s="220" t="s">
        <v>22</v>
      </c>
      <c r="I1002" s="221"/>
      <c r="J1002" s="217"/>
      <c r="K1002" s="217"/>
      <c r="L1002" s="222"/>
      <c r="M1002" s="223"/>
      <c r="N1002" s="224"/>
      <c r="O1002" s="224"/>
      <c r="P1002" s="224"/>
      <c r="Q1002" s="224"/>
      <c r="R1002" s="224"/>
      <c r="S1002" s="224"/>
      <c r="T1002" s="225"/>
      <c r="AT1002" s="226" t="s">
        <v>165</v>
      </c>
      <c r="AU1002" s="226" t="s">
        <v>81</v>
      </c>
      <c r="AV1002" s="12" t="s">
        <v>24</v>
      </c>
      <c r="AW1002" s="12" t="s">
        <v>37</v>
      </c>
      <c r="AX1002" s="12" t="s">
        <v>74</v>
      </c>
      <c r="AY1002" s="226" t="s">
        <v>154</v>
      </c>
    </row>
    <row r="1003" spans="2:65" s="13" customFormat="1" ht="12">
      <c r="B1003" s="227"/>
      <c r="C1003" s="228"/>
      <c r="D1003" s="213" t="s">
        <v>165</v>
      </c>
      <c r="E1003" s="239" t="s">
        <v>22</v>
      </c>
      <c r="F1003" s="240" t="s">
        <v>281</v>
      </c>
      <c r="G1003" s="228"/>
      <c r="H1003" s="241">
        <v>16</v>
      </c>
      <c r="I1003" s="233"/>
      <c r="J1003" s="228"/>
      <c r="K1003" s="228"/>
      <c r="L1003" s="234"/>
      <c r="M1003" s="235"/>
      <c r="N1003" s="236"/>
      <c r="O1003" s="236"/>
      <c r="P1003" s="236"/>
      <c r="Q1003" s="236"/>
      <c r="R1003" s="236"/>
      <c r="S1003" s="236"/>
      <c r="T1003" s="237"/>
      <c r="AT1003" s="238" t="s">
        <v>165</v>
      </c>
      <c r="AU1003" s="238" t="s">
        <v>81</v>
      </c>
      <c r="AV1003" s="13" t="s">
        <v>81</v>
      </c>
      <c r="AW1003" s="13" t="s">
        <v>37</v>
      </c>
      <c r="AX1003" s="13" t="s">
        <v>74</v>
      </c>
      <c r="AY1003" s="238" t="s">
        <v>154</v>
      </c>
    </row>
    <row r="1004" spans="2:65" s="14" customFormat="1" ht="12">
      <c r="B1004" s="242"/>
      <c r="C1004" s="243"/>
      <c r="D1004" s="229" t="s">
        <v>165</v>
      </c>
      <c r="E1004" s="244" t="s">
        <v>22</v>
      </c>
      <c r="F1004" s="245" t="s">
        <v>178</v>
      </c>
      <c r="G1004" s="243"/>
      <c r="H1004" s="246">
        <v>58</v>
      </c>
      <c r="I1004" s="247"/>
      <c r="J1004" s="243"/>
      <c r="K1004" s="243"/>
      <c r="L1004" s="248"/>
      <c r="M1004" s="249"/>
      <c r="N1004" s="250"/>
      <c r="O1004" s="250"/>
      <c r="P1004" s="250"/>
      <c r="Q1004" s="250"/>
      <c r="R1004" s="250"/>
      <c r="S1004" s="250"/>
      <c r="T1004" s="251"/>
      <c r="AT1004" s="252" t="s">
        <v>165</v>
      </c>
      <c r="AU1004" s="252" t="s">
        <v>81</v>
      </c>
      <c r="AV1004" s="14" t="s">
        <v>161</v>
      </c>
      <c r="AW1004" s="14" t="s">
        <v>37</v>
      </c>
      <c r="AX1004" s="14" t="s">
        <v>24</v>
      </c>
      <c r="AY1004" s="252" t="s">
        <v>154</v>
      </c>
    </row>
    <row r="1005" spans="2:65" s="1" customFormat="1" ht="22.5" customHeight="1">
      <c r="B1005" s="42"/>
      <c r="C1005" s="267" t="s">
        <v>1086</v>
      </c>
      <c r="D1005" s="267" t="s">
        <v>367</v>
      </c>
      <c r="E1005" s="268" t="s">
        <v>1087</v>
      </c>
      <c r="F1005" s="269" t="s">
        <v>1088</v>
      </c>
      <c r="G1005" s="270" t="s">
        <v>554</v>
      </c>
      <c r="H1005" s="271">
        <v>59.16</v>
      </c>
      <c r="I1005" s="272"/>
      <c r="J1005" s="273">
        <f>ROUND(I1005*H1005,2)</f>
        <v>0</v>
      </c>
      <c r="K1005" s="269" t="s">
        <v>22</v>
      </c>
      <c r="L1005" s="274"/>
      <c r="M1005" s="275" t="s">
        <v>22</v>
      </c>
      <c r="N1005" s="276" t="s">
        <v>45</v>
      </c>
      <c r="O1005" s="43"/>
      <c r="P1005" s="210">
        <f>O1005*H1005</f>
        <v>0</v>
      </c>
      <c r="Q1005" s="210">
        <v>2.2000000000000001E-4</v>
      </c>
      <c r="R1005" s="210">
        <f>Q1005*H1005</f>
        <v>1.3015199999999999E-2</v>
      </c>
      <c r="S1005" s="210">
        <v>0</v>
      </c>
      <c r="T1005" s="211">
        <f>S1005*H1005</f>
        <v>0</v>
      </c>
      <c r="AR1005" s="25" t="s">
        <v>430</v>
      </c>
      <c r="AT1005" s="25" t="s">
        <v>367</v>
      </c>
      <c r="AU1005" s="25" t="s">
        <v>81</v>
      </c>
      <c r="AY1005" s="25" t="s">
        <v>154</v>
      </c>
      <c r="BE1005" s="212">
        <f>IF(N1005="základní",J1005,0)</f>
        <v>0</v>
      </c>
      <c r="BF1005" s="212">
        <f>IF(N1005="snížená",J1005,0)</f>
        <v>0</v>
      </c>
      <c r="BG1005" s="212">
        <f>IF(N1005="zákl. přenesená",J1005,0)</f>
        <v>0</v>
      </c>
      <c r="BH1005" s="212">
        <f>IF(N1005="sníž. přenesená",J1005,0)</f>
        <v>0</v>
      </c>
      <c r="BI1005" s="212">
        <f>IF(N1005="nulová",J1005,0)</f>
        <v>0</v>
      </c>
      <c r="BJ1005" s="25" t="s">
        <v>24</v>
      </c>
      <c r="BK1005" s="212">
        <f>ROUND(I1005*H1005,2)</f>
        <v>0</v>
      </c>
      <c r="BL1005" s="25" t="s">
        <v>281</v>
      </c>
      <c r="BM1005" s="25" t="s">
        <v>1089</v>
      </c>
    </row>
    <row r="1006" spans="2:65" s="12" customFormat="1" ht="12">
      <c r="B1006" s="216"/>
      <c r="C1006" s="217"/>
      <c r="D1006" s="213" t="s">
        <v>165</v>
      </c>
      <c r="E1006" s="218" t="s">
        <v>22</v>
      </c>
      <c r="F1006" s="219" t="s">
        <v>670</v>
      </c>
      <c r="G1006" s="217"/>
      <c r="H1006" s="220" t="s">
        <v>22</v>
      </c>
      <c r="I1006" s="221"/>
      <c r="J1006" s="217"/>
      <c r="K1006" s="217"/>
      <c r="L1006" s="222"/>
      <c r="M1006" s="223"/>
      <c r="N1006" s="224"/>
      <c r="O1006" s="224"/>
      <c r="P1006" s="224"/>
      <c r="Q1006" s="224"/>
      <c r="R1006" s="224"/>
      <c r="S1006" s="224"/>
      <c r="T1006" s="225"/>
      <c r="AT1006" s="226" t="s">
        <v>165</v>
      </c>
      <c r="AU1006" s="226" t="s">
        <v>81</v>
      </c>
      <c r="AV1006" s="12" t="s">
        <v>24</v>
      </c>
      <c r="AW1006" s="12" t="s">
        <v>37</v>
      </c>
      <c r="AX1006" s="12" t="s">
        <v>74</v>
      </c>
      <c r="AY1006" s="226" t="s">
        <v>154</v>
      </c>
    </row>
    <row r="1007" spans="2:65" s="12" customFormat="1" ht="12">
      <c r="B1007" s="216"/>
      <c r="C1007" s="217"/>
      <c r="D1007" s="213" t="s">
        <v>165</v>
      </c>
      <c r="E1007" s="218" t="s">
        <v>22</v>
      </c>
      <c r="F1007" s="219" t="s">
        <v>671</v>
      </c>
      <c r="G1007" s="217"/>
      <c r="H1007" s="220" t="s">
        <v>22</v>
      </c>
      <c r="I1007" s="221"/>
      <c r="J1007" s="217"/>
      <c r="K1007" s="217"/>
      <c r="L1007" s="222"/>
      <c r="M1007" s="223"/>
      <c r="N1007" s="224"/>
      <c r="O1007" s="224"/>
      <c r="P1007" s="224"/>
      <c r="Q1007" s="224"/>
      <c r="R1007" s="224"/>
      <c r="S1007" s="224"/>
      <c r="T1007" s="225"/>
      <c r="AT1007" s="226" t="s">
        <v>165</v>
      </c>
      <c r="AU1007" s="226" t="s">
        <v>81</v>
      </c>
      <c r="AV1007" s="12" t="s">
        <v>24</v>
      </c>
      <c r="AW1007" s="12" t="s">
        <v>37</v>
      </c>
      <c r="AX1007" s="12" t="s">
        <v>74</v>
      </c>
      <c r="AY1007" s="226" t="s">
        <v>154</v>
      </c>
    </row>
    <row r="1008" spans="2:65" s="13" customFormat="1" ht="12">
      <c r="B1008" s="227"/>
      <c r="C1008" s="228"/>
      <c r="D1008" s="213" t="s">
        <v>165</v>
      </c>
      <c r="E1008" s="239" t="s">
        <v>22</v>
      </c>
      <c r="F1008" s="240" t="s">
        <v>1090</v>
      </c>
      <c r="G1008" s="228"/>
      <c r="H1008" s="241">
        <v>42.84</v>
      </c>
      <c r="I1008" s="233"/>
      <c r="J1008" s="228"/>
      <c r="K1008" s="228"/>
      <c r="L1008" s="234"/>
      <c r="M1008" s="235"/>
      <c r="N1008" s="236"/>
      <c r="O1008" s="236"/>
      <c r="P1008" s="236"/>
      <c r="Q1008" s="236"/>
      <c r="R1008" s="236"/>
      <c r="S1008" s="236"/>
      <c r="T1008" s="237"/>
      <c r="AT1008" s="238" t="s">
        <v>165</v>
      </c>
      <c r="AU1008" s="238" t="s">
        <v>81</v>
      </c>
      <c r="AV1008" s="13" t="s">
        <v>81</v>
      </c>
      <c r="AW1008" s="13" t="s">
        <v>37</v>
      </c>
      <c r="AX1008" s="13" t="s">
        <v>74</v>
      </c>
      <c r="AY1008" s="238" t="s">
        <v>154</v>
      </c>
    </row>
    <row r="1009" spans="2:65" s="12" customFormat="1" ht="12">
      <c r="B1009" s="216"/>
      <c r="C1009" s="217"/>
      <c r="D1009" s="213" t="s">
        <v>165</v>
      </c>
      <c r="E1009" s="218" t="s">
        <v>22</v>
      </c>
      <c r="F1009" s="219" t="s">
        <v>1084</v>
      </c>
      <c r="G1009" s="217"/>
      <c r="H1009" s="220" t="s">
        <v>22</v>
      </c>
      <c r="I1009" s="221"/>
      <c r="J1009" s="217"/>
      <c r="K1009" s="217"/>
      <c r="L1009" s="222"/>
      <c r="M1009" s="223"/>
      <c r="N1009" s="224"/>
      <c r="O1009" s="224"/>
      <c r="P1009" s="224"/>
      <c r="Q1009" s="224"/>
      <c r="R1009" s="224"/>
      <c r="S1009" s="224"/>
      <c r="T1009" s="225"/>
      <c r="AT1009" s="226" t="s">
        <v>165</v>
      </c>
      <c r="AU1009" s="226" t="s">
        <v>81</v>
      </c>
      <c r="AV1009" s="12" t="s">
        <v>24</v>
      </c>
      <c r="AW1009" s="12" t="s">
        <v>37</v>
      </c>
      <c r="AX1009" s="12" t="s">
        <v>74</v>
      </c>
      <c r="AY1009" s="226" t="s">
        <v>154</v>
      </c>
    </row>
    <row r="1010" spans="2:65" s="12" customFormat="1" ht="12">
      <c r="B1010" s="216"/>
      <c r="C1010" s="217"/>
      <c r="D1010" s="213" t="s">
        <v>165</v>
      </c>
      <c r="E1010" s="218" t="s">
        <v>22</v>
      </c>
      <c r="F1010" s="219" t="s">
        <v>1085</v>
      </c>
      <c r="G1010" s="217"/>
      <c r="H1010" s="220" t="s">
        <v>22</v>
      </c>
      <c r="I1010" s="221"/>
      <c r="J1010" s="217"/>
      <c r="K1010" s="217"/>
      <c r="L1010" s="222"/>
      <c r="M1010" s="223"/>
      <c r="N1010" s="224"/>
      <c r="O1010" s="224"/>
      <c r="P1010" s="224"/>
      <c r="Q1010" s="224"/>
      <c r="R1010" s="224"/>
      <c r="S1010" s="224"/>
      <c r="T1010" s="225"/>
      <c r="AT1010" s="226" t="s">
        <v>165</v>
      </c>
      <c r="AU1010" s="226" t="s">
        <v>81</v>
      </c>
      <c r="AV1010" s="12" t="s">
        <v>24</v>
      </c>
      <c r="AW1010" s="12" t="s">
        <v>37</v>
      </c>
      <c r="AX1010" s="12" t="s">
        <v>74</v>
      </c>
      <c r="AY1010" s="226" t="s">
        <v>154</v>
      </c>
    </row>
    <row r="1011" spans="2:65" s="13" customFormat="1" ht="12">
      <c r="B1011" s="227"/>
      <c r="C1011" s="228"/>
      <c r="D1011" s="213" t="s">
        <v>165</v>
      </c>
      <c r="E1011" s="239" t="s">
        <v>22</v>
      </c>
      <c r="F1011" s="240" t="s">
        <v>1091</v>
      </c>
      <c r="G1011" s="228"/>
      <c r="H1011" s="241">
        <v>16.32</v>
      </c>
      <c r="I1011" s="233"/>
      <c r="J1011" s="228"/>
      <c r="K1011" s="228"/>
      <c r="L1011" s="234"/>
      <c r="M1011" s="235"/>
      <c r="N1011" s="236"/>
      <c r="O1011" s="236"/>
      <c r="P1011" s="236"/>
      <c r="Q1011" s="236"/>
      <c r="R1011" s="236"/>
      <c r="S1011" s="236"/>
      <c r="T1011" s="237"/>
      <c r="AT1011" s="238" t="s">
        <v>165</v>
      </c>
      <c r="AU1011" s="238" t="s">
        <v>81</v>
      </c>
      <c r="AV1011" s="13" t="s">
        <v>81</v>
      </c>
      <c r="AW1011" s="13" t="s">
        <v>37</v>
      </c>
      <c r="AX1011" s="13" t="s">
        <v>74</v>
      </c>
      <c r="AY1011" s="238" t="s">
        <v>154</v>
      </c>
    </row>
    <row r="1012" spans="2:65" s="14" customFormat="1" ht="12">
      <c r="B1012" s="242"/>
      <c r="C1012" s="243"/>
      <c r="D1012" s="229" t="s">
        <v>165</v>
      </c>
      <c r="E1012" s="244" t="s">
        <v>22</v>
      </c>
      <c r="F1012" s="245" t="s">
        <v>178</v>
      </c>
      <c r="G1012" s="243"/>
      <c r="H1012" s="246">
        <v>59.16</v>
      </c>
      <c r="I1012" s="247"/>
      <c r="J1012" s="243"/>
      <c r="K1012" s="243"/>
      <c r="L1012" s="248"/>
      <c r="M1012" s="249"/>
      <c r="N1012" s="250"/>
      <c r="O1012" s="250"/>
      <c r="P1012" s="250"/>
      <c r="Q1012" s="250"/>
      <c r="R1012" s="250"/>
      <c r="S1012" s="250"/>
      <c r="T1012" s="251"/>
      <c r="AT1012" s="252" t="s">
        <v>165</v>
      </c>
      <c r="AU1012" s="252" t="s">
        <v>81</v>
      </c>
      <c r="AV1012" s="14" t="s">
        <v>161</v>
      </c>
      <c r="AW1012" s="14" t="s">
        <v>37</v>
      </c>
      <c r="AX1012" s="14" t="s">
        <v>24</v>
      </c>
      <c r="AY1012" s="252" t="s">
        <v>154</v>
      </c>
    </row>
    <row r="1013" spans="2:65" s="1" customFormat="1" ht="22.5" customHeight="1">
      <c r="B1013" s="42"/>
      <c r="C1013" s="201" t="s">
        <v>1092</v>
      </c>
      <c r="D1013" s="201" t="s">
        <v>156</v>
      </c>
      <c r="E1013" s="202" t="s">
        <v>1093</v>
      </c>
      <c r="F1013" s="203" t="s">
        <v>1094</v>
      </c>
      <c r="G1013" s="204" t="s">
        <v>241</v>
      </c>
      <c r="H1013" s="205">
        <v>84.7</v>
      </c>
      <c r="I1013" s="206"/>
      <c r="J1013" s="207">
        <f>ROUND(I1013*H1013,2)</f>
        <v>0</v>
      </c>
      <c r="K1013" s="203" t="s">
        <v>160</v>
      </c>
      <c r="L1013" s="62"/>
      <c r="M1013" s="208" t="s">
        <v>22</v>
      </c>
      <c r="N1013" s="209" t="s">
        <v>45</v>
      </c>
      <c r="O1013" s="43"/>
      <c r="P1013" s="210">
        <f>O1013*H1013</f>
        <v>0</v>
      </c>
      <c r="Q1013" s="210">
        <v>2.9999999999999997E-4</v>
      </c>
      <c r="R1013" s="210">
        <f>Q1013*H1013</f>
        <v>2.5409999999999999E-2</v>
      </c>
      <c r="S1013" s="210">
        <v>0</v>
      </c>
      <c r="T1013" s="211">
        <f>S1013*H1013</f>
        <v>0</v>
      </c>
      <c r="AR1013" s="25" t="s">
        <v>281</v>
      </c>
      <c r="AT1013" s="25" t="s">
        <v>156</v>
      </c>
      <c r="AU1013" s="25" t="s">
        <v>81</v>
      </c>
      <c r="AY1013" s="25" t="s">
        <v>154</v>
      </c>
      <c r="BE1013" s="212">
        <f>IF(N1013="základní",J1013,0)</f>
        <v>0</v>
      </c>
      <c r="BF1013" s="212">
        <f>IF(N1013="snížená",J1013,0)</f>
        <v>0</v>
      </c>
      <c r="BG1013" s="212">
        <f>IF(N1013="zákl. přenesená",J1013,0)</f>
        <v>0</v>
      </c>
      <c r="BH1013" s="212">
        <f>IF(N1013="sníž. přenesená",J1013,0)</f>
        <v>0</v>
      </c>
      <c r="BI1013" s="212">
        <f>IF(N1013="nulová",J1013,0)</f>
        <v>0</v>
      </c>
      <c r="BJ1013" s="25" t="s">
        <v>24</v>
      </c>
      <c r="BK1013" s="212">
        <f>ROUND(I1013*H1013,2)</f>
        <v>0</v>
      </c>
      <c r="BL1013" s="25" t="s">
        <v>281</v>
      </c>
      <c r="BM1013" s="25" t="s">
        <v>1095</v>
      </c>
    </row>
    <row r="1014" spans="2:65" s="12" customFormat="1" ht="12">
      <c r="B1014" s="216"/>
      <c r="C1014" s="217"/>
      <c r="D1014" s="213" t="s">
        <v>165</v>
      </c>
      <c r="E1014" s="218" t="s">
        <v>22</v>
      </c>
      <c r="F1014" s="219" t="s">
        <v>1096</v>
      </c>
      <c r="G1014" s="217"/>
      <c r="H1014" s="220" t="s">
        <v>22</v>
      </c>
      <c r="I1014" s="221"/>
      <c r="J1014" s="217"/>
      <c r="K1014" s="217"/>
      <c r="L1014" s="222"/>
      <c r="M1014" s="223"/>
      <c r="N1014" s="224"/>
      <c r="O1014" s="224"/>
      <c r="P1014" s="224"/>
      <c r="Q1014" s="224"/>
      <c r="R1014" s="224"/>
      <c r="S1014" s="224"/>
      <c r="T1014" s="225"/>
      <c r="AT1014" s="226" t="s">
        <v>165</v>
      </c>
      <c r="AU1014" s="226" t="s">
        <v>81</v>
      </c>
      <c r="AV1014" s="12" t="s">
        <v>24</v>
      </c>
      <c r="AW1014" s="12" t="s">
        <v>37</v>
      </c>
      <c r="AX1014" s="12" t="s">
        <v>74</v>
      </c>
      <c r="AY1014" s="226" t="s">
        <v>154</v>
      </c>
    </row>
    <row r="1015" spans="2:65" s="12" customFormat="1" ht="12">
      <c r="B1015" s="216"/>
      <c r="C1015" s="217"/>
      <c r="D1015" s="213" t="s">
        <v>165</v>
      </c>
      <c r="E1015" s="218" t="s">
        <v>22</v>
      </c>
      <c r="F1015" s="219" t="s">
        <v>1035</v>
      </c>
      <c r="G1015" s="217"/>
      <c r="H1015" s="220" t="s">
        <v>22</v>
      </c>
      <c r="I1015" s="221"/>
      <c r="J1015" s="217"/>
      <c r="K1015" s="217"/>
      <c r="L1015" s="222"/>
      <c r="M1015" s="223"/>
      <c r="N1015" s="224"/>
      <c r="O1015" s="224"/>
      <c r="P1015" s="224"/>
      <c r="Q1015" s="224"/>
      <c r="R1015" s="224"/>
      <c r="S1015" s="224"/>
      <c r="T1015" s="225"/>
      <c r="AT1015" s="226" t="s">
        <v>165</v>
      </c>
      <c r="AU1015" s="226" t="s">
        <v>81</v>
      </c>
      <c r="AV1015" s="12" t="s">
        <v>24</v>
      </c>
      <c r="AW1015" s="12" t="s">
        <v>37</v>
      </c>
      <c r="AX1015" s="12" t="s">
        <v>74</v>
      </c>
      <c r="AY1015" s="226" t="s">
        <v>154</v>
      </c>
    </row>
    <row r="1016" spans="2:65" s="12" customFormat="1" ht="12">
      <c r="B1016" s="216"/>
      <c r="C1016" s="217"/>
      <c r="D1016" s="213" t="s">
        <v>165</v>
      </c>
      <c r="E1016" s="218" t="s">
        <v>22</v>
      </c>
      <c r="F1016" s="219" t="s">
        <v>670</v>
      </c>
      <c r="G1016" s="217"/>
      <c r="H1016" s="220" t="s">
        <v>22</v>
      </c>
      <c r="I1016" s="221"/>
      <c r="J1016" s="217"/>
      <c r="K1016" s="217"/>
      <c r="L1016" s="222"/>
      <c r="M1016" s="223"/>
      <c r="N1016" s="224"/>
      <c r="O1016" s="224"/>
      <c r="P1016" s="224"/>
      <c r="Q1016" s="224"/>
      <c r="R1016" s="224"/>
      <c r="S1016" s="224"/>
      <c r="T1016" s="225"/>
      <c r="AT1016" s="226" t="s">
        <v>165</v>
      </c>
      <c r="AU1016" s="226" t="s">
        <v>81</v>
      </c>
      <c r="AV1016" s="12" t="s">
        <v>24</v>
      </c>
      <c r="AW1016" s="12" t="s">
        <v>37</v>
      </c>
      <c r="AX1016" s="12" t="s">
        <v>74</v>
      </c>
      <c r="AY1016" s="226" t="s">
        <v>154</v>
      </c>
    </row>
    <row r="1017" spans="2:65" s="12" customFormat="1" ht="12">
      <c r="B1017" s="216"/>
      <c r="C1017" s="217"/>
      <c r="D1017" s="213" t="s">
        <v>165</v>
      </c>
      <c r="E1017" s="218" t="s">
        <v>22</v>
      </c>
      <c r="F1017" s="219" t="s">
        <v>671</v>
      </c>
      <c r="G1017" s="217"/>
      <c r="H1017" s="220" t="s">
        <v>22</v>
      </c>
      <c r="I1017" s="221"/>
      <c r="J1017" s="217"/>
      <c r="K1017" s="217"/>
      <c r="L1017" s="222"/>
      <c r="M1017" s="223"/>
      <c r="N1017" s="224"/>
      <c r="O1017" s="224"/>
      <c r="P1017" s="224"/>
      <c r="Q1017" s="224"/>
      <c r="R1017" s="224"/>
      <c r="S1017" s="224"/>
      <c r="T1017" s="225"/>
      <c r="AT1017" s="226" t="s">
        <v>165</v>
      </c>
      <c r="AU1017" s="226" t="s">
        <v>81</v>
      </c>
      <c r="AV1017" s="12" t="s">
        <v>24</v>
      </c>
      <c r="AW1017" s="12" t="s">
        <v>37</v>
      </c>
      <c r="AX1017" s="12" t="s">
        <v>74</v>
      </c>
      <c r="AY1017" s="226" t="s">
        <v>154</v>
      </c>
    </row>
    <row r="1018" spans="2:65" s="13" customFormat="1" ht="12">
      <c r="B1018" s="227"/>
      <c r="C1018" s="228"/>
      <c r="D1018" s="213" t="s">
        <v>165</v>
      </c>
      <c r="E1018" s="239" t="s">
        <v>22</v>
      </c>
      <c r="F1018" s="240" t="s">
        <v>672</v>
      </c>
      <c r="G1018" s="228"/>
      <c r="H1018" s="241">
        <v>72</v>
      </c>
      <c r="I1018" s="233"/>
      <c r="J1018" s="228"/>
      <c r="K1018" s="228"/>
      <c r="L1018" s="234"/>
      <c r="M1018" s="235"/>
      <c r="N1018" s="236"/>
      <c r="O1018" s="236"/>
      <c r="P1018" s="236"/>
      <c r="Q1018" s="236"/>
      <c r="R1018" s="236"/>
      <c r="S1018" s="236"/>
      <c r="T1018" s="237"/>
      <c r="AT1018" s="238" t="s">
        <v>165</v>
      </c>
      <c r="AU1018" s="238" t="s">
        <v>81</v>
      </c>
      <c r="AV1018" s="13" t="s">
        <v>81</v>
      </c>
      <c r="AW1018" s="13" t="s">
        <v>37</v>
      </c>
      <c r="AX1018" s="13" t="s">
        <v>74</v>
      </c>
      <c r="AY1018" s="238" t="s">
        <v>154</v>
      </c>
    </row>
    <row r="1019" spans="2:65" s="12" customFormat="1" ht="12">
      <c r="B1019" s="216"/>
      <c r="C1019" s="217"/>
      <c r="D1019" s="213" t="s">
        <v>165</v>
      </c>
      <c r="E1019" s="218" t="s">
        <v>22</v>
      </c>
      <c r="F1019" s="219" t="s">
        <v>1084</v>
      </c>
      <c r="G1019" s="217"/>
      <c r="H1019" s="220" t="s">
        <v>22</v>
      </c>
      <c r="I1019" s="221"/>
      <c r="J1019" s="217"/>
      <c r="K1019" s="217"/>
      <c r="L1019" s="222"/>
      <c r="M1019" s="223"/>
      <c r="N1019" s="224"/>
      <c r="O1019" s="224"/>
      <c r="P1019" s="224"/>
      <c r="Q1019" s="224"/>
      <c r="R1019" s="224"/>
      <c r="S1019" s="224"/>
      <c r="T1019" s="225"/>
      <c r="AT1019" s="226" t="s">
        <v>165</v>
      </c>
      <c r="AU1019" s="226" t="s">
        <v>81</v>
      </c>
      <c r="AV1019" s="12" t="s">
        <v>24</v>
      </c>
      <c r="AW1019" s="12" t="s">
        <v>37</v>
      </c>
      <c r="AX1019" s="12" t="s">
        <v>74</v>
      </c>
      <c r="AY1019" s="226" t="s">
        <v>154</v>
      </c>
    </row>
    <row r="1020" spans="2:65" s="12" customFormat="1" ht="12">
      <c r="B1020" s="216"/>
      <c r="C1020" s="217"/>
      <c r="D1020" s="213" t="s">
        <v>165</v>
      </c>
      <c r="E1020" s="218" t="s">
        <v>22</v>
      </c>
      <c r="F1020" s="219" t="s">
        <v>1085</v>
      </c>
      <c r="G1020" s="217"/>
      <c r="H1020" s="220" t="s">
        <v>22</v>
      </c>
      <c r="I1020" s="221"/>
      <c r="J1020" s="217"/>
      <c r="K1020" s="217"/>
      <c r="L1020" s="222"/>
      <c r="M1020" s="223"/>
      <c r="N1020" s="224"/>
      <c r="O1020" s="224"/>
      <c r="P1020" s="224"/>
      <c r="Q1020" s="224"/>
      <c r="R1020" s="224"/>
      <c r="S1020" s="224"/>
      <c r="T1020" s="225"/>
      <c r="AT1020" s="226" t="s">
        <v>165</v>
      </c>
      <c r="AU1020" s="226" t="s">
        <v>81</v>
      </c>
      <c r="AV1020" s="12" t="s">
        <v>24</v>
      </c>
      <c r="AW1020" s="12" t="s">
        <v>37</v>
      </c>
      <c r="AX1020" s="12" t="s">
        <v>74</v>
      </c>
      <c r="AY1020" s="226" t="s">
        <v>154</v>
      </c>
    </row>
    <row r="1021" spans="2:65" s="13" customFormat="1" ht="12">
      <c r="B1021" s="227"/>
      <c r="C1021" s="228"/>
      <c r="D1021" s="213" t="s">
        <v>165</v>
      </c>
      <c r="E1021" s="239" t="s">
        <v>22</v>
      </c>
      <c r="F1021" s="240" t="s">
        <v>1097</v>
      </c>
      <c r="G1021" s="228"/>
      <c r="H1021" s="241">
        <v>12.7</v>
      </c>
      <c r="I1021" s="233"/>
      <c r="J1021" s="228"/>
      <c r="K1021" s="228"/>
      <c r="L1021" s="234"/>
      <c r="M1021" s="235"/>
      <c r="N1021" s="236"/>
      <c r="O1021" s="236"/>
      <c r="P1021" s="236"/>
      <c r="Q1021" s="236"/>
      <c r="R1021" s="236"/>
      <c r="S1021" s="236"/>
      <c r="T1021" s="237"/>
      <c r="AT1021" s="238" t="s">
        <v>165</v>
      </c>
      <c r="AU1021" s="238" t="s">
        <v>81</v>
      </c>
      <c r="AV1021" s="13" t="s">
        <v>81</v>
      </c>
      <c r="AW1021" s="13" t="s">
        <v>37</v>
      </c>
      <c r="AX1021" s="13" t="s">
        <v>74</v>
      </c>
      <c r="AY1021" s="238" t="s">
        <v>154</v>
      </c>
    </row>
    <row r="1022" spans="2:65" s="14" customFormat="1" ht="12">
      <c r="B1022" s="242"/>
      <c r="C1022" s="243"/>
      <c r="D1022" s="229" t="s">
        <v>165</v>
      </c>
      <c r="E1022" s="244" t="s">
        <v>22</v>
      </c>
      <c r="F1022" s="245" t="s">
        <v>178</v>
      </c>
      <c r="G1022" s="243"/>
      <c r="H1022" s="246">
        <v>84.7</v>
      </c>
      <c r="I1022" s="247"/>
      <c r="J1022" s="243"/>
      <c r="K1022" s="243"/>
      <c r="L1022" s="248"/>
      <c r="M1022" s="249"/>
      <c r="N1022" s="250"/>
      <c r="O1022" s="250"/>
      <c r="P1022" s="250"/>
      <c r="Q1022" s="250"/>
      <c r="R1022" s="250"/>
      <c r="S1022" s="250"/>
      <c r="T1022" s="251"/>
      <c r="AT1022" s="252" t="s">
        <v>165</v>
      </c>
      <c r="AU1022" s="252" t="s">
        <v>81</v>
      </c>
      <c r="AV1022" s="14" t="s">
        <v>161</v>
      </c>
      <c r="AW1022" s="14" t="s">
        <v>37</v>
      </c>
      <c r="AX1022" s="14" t="s">
        <v>24</v>
      </c>
      <c r="AY1022" s="252" t="s">
        <v>154</v>
      </c>
    </row>
    <row r="1023" spans="2:65" s="1" customFormat="1" ht="22.5" customHeight="1">
      <c r="B1023" s="42"/>
      <c r="C1023" s="267" t="s">
        <v>1098</v>
      </c>
      <c r="D1023" s="267" t="s">
        <v>367</v>
      </c>
      <c r="E1023" s="268" t="s">
        <v>1099</v>
      </c>
      <c r="F1023" s="269" t="s">
        <v>1100</v>
      </c>
      <c r="G1023" s="270" t="s">
        <v>241</v>
      </c>
      <c r="H1023" s="271">
        <v>93.17</v>
      </c>
      <c r="I1023" s="272"/>
      <c r="J1023" s="273">
        <f>ROUND(I1023*H1023,2)</f>
        <v>0</v>
      </c>
      <c r="K1023" s="269" t="s">
        <v>22</v>
      </c>
      <c r="L1023" s="274"/>
      <c r="M1023" s="275" t="s">
        <v>22</v>
      </c>
      <c r="N1023" s="276" t="s">
        <v>45</v>
      </c>
      <c r="O1023" s="43"/>
      <c r="P1023" s="210">
        <f>O1023*H1023</f>
        <v>0</v>
      </c>
      <c r="Q1023" s="210">
        <v>0</v>
      </c>
      <c r="R1023" s="210">
        <f>Q1023*H1023</f>
        <v>0</v>
      </c>
      <c r="S1023" s="210">
        <v>0</v>
      </c>
      <c r="T1023" s="211">
        <f>S1023*H1023</f>
        <v>0</v>
      </c>
      <c r="AR1023" s="25" t="s">
        <v>430</v>
      </c>
      <c r="AT1023" s="25" t="s">
        <v>367</v>
      </c>
      <c r="AU1023" s="25" t="s">
        <v>81</v>
      </c>
      <c r="AY1023" s="25" t="s">
        <v>154</v>
      </c>
      <c r="BE1023" s="212">
        <f>IF(N1023="základní",J1023,0)</f>
        <v>0</v>
      </c>
      <c r="BF1023" s="212">
        <f>IF(N1023="snížená",J1023,0)</f>
        <v>0</v>
      </c>
      <c r="BG1023" s="212">
        <f>IF(N1023="zákl. přenesená",J1023,0)</f>
        <v>0</v>
      </c>
      <c r="BH1023" s="212">
        <f>IF(N1023="sníž. přenesená",J1023,0)</f>
        <v>0</v>
      </c>
      <c r="BI1023" s="212">
        <f>IF(N1023="nulová",J1023,0)</f>
        <v>0</v>
      </c>
      <c r="BJ1023" s="25" t="s">
        <v>24</v>
      </c>
      <c r="BK1023" s="212">
        <f>ROUND(I1023*H1023,2)</f>
        <v>0</v>
      </c>
      <c r="BL1023" s="25" t="s">
        <v>281</v>
      </c>
      <c r="BM1023" s="25" t="s">
        <v>1101</v>
      </c>
    </row>
    <row r="1024" spans="2:65" s="12" customFormat="1" ht="12">
      <c r="B1024" s="216"/>
      <c r="C1024" s="217"/>
      <c r="D1024" s="213" t="s">
        <v>165</v>
      </c>
      <c r="E1024" s="218" t="s">
        <v>22</v>
      </c>
      <c r="F1024" s="219" t="s">
        <v>1102</v>
      </c>
      <c r="G1024" s="217"/>
      <c r="H1024" s="220" t="s">
        <v>22</v>
      </c>
      <c r="I1024" s="221"/>
      <c r="J1024" s="217"/>
      <c r="K1024" s="217"/>
      <c r="L1024" s="222"/>
      <c r="M1024" s="223"/>
      <c r="N1024" s="224"/>
      <c r="O1024" s="224"/>
      <c r="P1024" s="224"/>
      <c r="Q1024" s="224"/>
      <c r="R1024" s="224"/>
      <c r="S1024" s="224"/>
      <c r="T1024" s="225"/>
      <c r="AT1024" s="226" t="s">
        <v>165</v>
      </c>
      <c r="AU1024" s="226" t="s">
        <v>81</v>
      </c>
      <c r="AV1024" s="12" t="s">
        <v>24</v>
      </c>
      <c r="AW1024" s="12" t="s">
        <v>37</v>
      </c>
      <c r="AX1024" s="12" t="s">
        <v>74</v>
      </c>
      <c r="AY1024" s="226" t="s">
        <v>154</v>
      </c>
    </row>
    <row r="1025" spans="2:65" s="13" customFormat="1" ht="12">
      <c r="B1025" s="227"/>
      <c r="C1025" s="228"/>
      <c r="D1025" s="229" t="s">
        <v>165</v>
      </c>
      <c r="E1025" s="230" t="s">
        <v>22</v>
      </c>
      <c r="F1025" s="231" t="s">
        <v>1103</v>
      </c>
      <c r="G1025" s="228"/>
      <c r="H1025" s="232">
        <v>93.17</v>
      </c>
      <c r="I1025" s="233"/>
      <c r="J1025" s="228"/>
      <c r="K1025" s="228"/>
      <c r="L1025" s="234"/>
      <c r="M1025" s="235"/>
      <c r="N1025" s="236"/>
      <c r="O1025" s="236"/>
      <c r="P1025" s="236"/>
      <c r="Q1025" s="236"/>
      <c r="R1025" s="236"/>
      <c r="S1025" s="236"/>
      <c r="T1025" s="237"/>
      <c r="AT1025" s="238" t="s">
        <v>165</v>
      </c>
      <c r="AU1025" s="238" t="s">
        <v>81</v>
      </c>
      <c r="AV1025" s="13" t="s">
        <v>81</v>
      </c>
      <c r="AW1025" s="13" t="s">
        <v>37</v>
      </c>
      <c r="AX1025" s="13" t="s">
        <v>24</v>
      </c>
      <c r="AY1025" s="238" t="s">
        <v>154</v>
      </c>
    </row>
    <row r="1026" spans="2:65" s="1" customFormat="1" ht="22.5" customHeight="1">
      <c r="B1026" s="42"/>
      <c r="C1026" s="201" t="s">
        <v>1104</v>
      </c>
      <c r="D1026" s="201" t="s">
        <v>156</v>
      </c>
      <c r="E1026" s="202" t="s">
        <v>1105</v>
      </c>
      <c r="F1026" s="203" t="s">
        <v>1106</v>
      </c>
      <c r="G1026" s="204" t="s">
        <v>554</v>
      </c>
      <c r="H1026" s="205">
        <v>70</v>
      </c>
      <c r="I1026" s="206"/>
      <c r="J1026" s="207">
        <f>ROUND(I1026*H1026,2)</f>
        <v>0</v>
      </c>
      <c r="K1026" s="203" t="s">
        <v>160</v>
      </c>
      <c r="L1026" s="62"/>
      <c r="M1026" s="208" t="s">
        <v>22</v>
      </c>
      <c r="N1026" s="209" t="s">
        <v>45</v>
      </c>
      <c r="O1026" s="43"/>
      <c r="P1026" s="210">
        <f>O1026*H1026</f>
        <v>0</v>
      </c>
      <c r="Q1026" s="210">
        <v>0</v>
      </c>
      <c r="R1026" s="210">
        <f>Q1026*H1026</f>
        <v>0</v>
      </c>
      <c r="S1026" s="210">
        <v>0</v>
      </c>
      <c r="T1026" s="211">
        <f>S1026*H1026</f>
        <v>0</v>
      </c>
      <c r="AR1026" s="25" t="s">
        <v>281</v>
      </c>
      <c r="AT1026" s="25" t="s">
        <v>156</v>
      </c>
      <c r="AU1026" s="25" t="s">
        <v>81</v>
      </c>
      <c r="AY1026" s="25" t="s">
        <v>154</v>
      </c>
      <c r="BE1026" s="212">
        <f>IF(N1026="základní",J1026,0)</f>
        <v>0</v>
      </c>
      <c r="BF1026" s="212">
        <f>IF(N1026="snížená",J1026,0)</f>
        <v>0</v>
      </c>
      <c r="BG1026" s="212">
        <f>IF(N1026="zákl. přenesená",J1026,0)</f>
        <v>0</v>
      </c>
      <c r="BH1026" s="212">
        <f>IF(N1026="sníž. přenesená",J1026,0)</f>
        <v>0</v>
      </c>
      <c r="BI1026" s="212">
        <f>IF(N1026="nulová",J1026,0)</f>
        <v>0</v>
      </c>
      <c r="BJ1026" s="25" t="s">
        <v>24</v>
      </c>
      <c r="BK1026" s="212">
        <f>ROUND(I1026*H1026,2)</f>
        <v>0</v>
      </c>
      <c r="BL1026" s="25" t="s">
        <v>281</v>
      </c>
      <c r="BM1026" s="25" t="s">
        <v>1107</v>
      </c>
    </row>
    <row r="1027" spans="2:65" s="12" customFormat="1" ht="12">
      <c r="B1027" s="216"/>
      <c r="C1027" s="217"/>
      <c r="D1027" s="213" t="s">
        <v>165</v>
      </c>
      <c r="E1027" s="218" t="s">
        <v>22</v>
      </c>
      <c r="F1027" s="219" t="s">
        <v>1108</v>
      </c>
      <c r="G1027" s="217"/>
      <c r="H1027" s="220" t="s">
        <v>22</v>
      </c>
      <c r="I1027" s="221"/>
      <c r="J1027" s="217"/>
      <c r="K1027" s="217"/>
      <c r="L1027" s="222"/>
      <c r="M1027" s="223"/>
      <c r="N1027" s="224"/>
      <c r="O1027" s="224"/>
      <c r="P1027" s="224"/>
      <c r="Q1027" s="224"/>
      <c r="R1027" s="224"/>
      <c r="S1027" s="224"/>
      <c r="T1027" s="225"/>
      <c r="AT1027" s="226" t="s">
        <v>165</v>
      </c>
      <c r="AU1027" s="226" t="s">
        <v>81</v>
      </c>
      <c r="AV1027" s="12" t="s">
        <v>24</v>
      </c>
      <c r="AW1027" s="12" t="s">
        <v>37</v>
      </c>
      <c r="AX1027" s="12" t="s">
        <v>74</v>
      </c>
      <c r="AY1027" s="226" t="s">
        <v>154</v>
      </c>
    </row>
    <row r="1028" spans="2:65" s="13" customFormat="1" ht="12">
      <c r="B1028" s="227"/>
      <c r="C1028" s="228"/>
      <c r="D1028" s="229" t="s">
        <v>165</v>
      </c>
      <c r="E1028" s="230" t="s">
        <v>22</v>
      </c>
      <c r="F1028" s="231" t="s">
        <v>687</v>
      </c>
      <c r="G1028" s="228"/>
      <c r="H1028" s="232">
        <v>70</v>
      </c>
      <c r="I1028" s="233"/>
      <c r="J1028" s="228"/>
      <c r="K1028" s="228"/>
      <c r="L1028" s="234"/>
      <c r="M1028" s="235"/>
      <c r="N1028" s="236"/>
      <c r="O1028" s="236"/>
      <c r="P1028" s="236"/>
      <c r="Q1028" s="236"/>
      <c r="R1028" s="236"/>
      <c r="S1028" s="236"/>
      <c r="T1028" s="237"/>
      <c r="AT1028" s="238" t="s">
        <v>165</v>
      </c>
      <c r="AU1028" s="238" t="s">
        <v>81</v>
      </c>
      <c r="AV1028" s="13" t="s">
        <v>81</v>
      </c>
      <c r="AW1028" s="13" t="s">
        <v>37</v>
      </c>
      <c r="AX1028" s="13" t="s">
        <v>24</v>
      </c>
      <c r="AY1028" s="238" t="s">
        <v>154</v>
      </c>
    </row>
    <row r="1029" spans="2:65" s="1" customFormat="1" ht="31.5" customHeight="1">
      <c r="B1029" s="42"/>
      <c r="C1029" s="201" t="s">
        <v>1109</v>
      </c>
      <c r="D1029" s="201" t="s">
        <v>156</v>
      </c>
      <c r="E1029" s="202" t="s">
        <v>1110</v>
      </c>
      <c r="F1029" s="203" t="s">
        <v>1111</v>
      </c>
      <c r="G1029" s="204" t="s">
        <v>730</v>
      </c>
      <c r="H1029" s="278"/>
      <c r="I1029" s="206"/>
      <c r="J1029" s="207">
        <f>ROUND(I1029*H1029,2)</f>
        <v>0</v>
      </c>
      <c r="K1029" s="203" t="s">
        <v>160</v>
      </c>
      <c r="L1029" s="62"/>
      <c r="M1029" s="208" t="s">
        <v>22</v>
      </c>
      <c r="N1029" s="209" t="s">
        <v>45</v>
      </c>
      <c r="O1029" s="43"/>
      <c r="P1029" s="210">
        <f>O1029*H1029</f>
        <v>0</v>
      </c>
      <c r="Q1029" s="210">
        <v>0</v>
      </c>
      <c r="R1029" s="210">
        <f>Q1029*H1029</f>
        <v>0</v>
      </c>
      <c r="S1029" s="210">
        <v>0</v>
      </c>
      <c r="T1029" s="211">
        <f>S1029*H1029</f>
        <v>0</v>
      </c>
      <c r="AR1029" s="25" t="s">
        <v>281</v>
      </c>
      <c r="AT1029" s="25" t="s">
        <v>156</v>
      </c>
      <c r="AU1029" s="25" t="s">
        <v>81</v>
      </c>
      <c r="AY1029" s="25" t="s">
        <v>154</v>
      </c>
      <c r="BE1029" s="212">
        <f>IF(N1029="základní",J1029,0)</f>
        <v>0</v>
      </c>
      <c r="BF1029" s="212">
        <f>IF(N1029="snížená",J1029,0)</f>
        <v>0</v>
      </c>
      <c r="BG1029" s="212">
        <f>IF(N1029="zákl. přenesená",J1029,0)</f>
        <v>0</v>
      </c>
      <c r="BH1029" s="212">
        <f>IF(N1029="sníž. přenesená",J1029,0)</f>
        <v>0</v>
      </c>
      <c r="BI1029" s="212">
        <f>IF(N1029="nulová",J1029,0)</f>
        <v>0</v>
      </c>
      <c r="BJ1029" s="25" t="s">
        <v>24</v>
      </c>
      <c r="BK1029" s="212">
        <f>ROUND(I1029*H1029,2)</f>
        <v>0</v>
      </c>
      <c r="BL1029" s="25" t="s">
        <v>281</v>
      </c>
      <c r="BM1029" s="25" t="s">
        <v>1112</v>
      </c>
    </row>
    <row r="1030" spans="2:65" s="1" customFormat="1" ht="108">
      <c r="B1030" s="42"/>
      <c r="C1030" s="64"/>
      <c r="D1030" s="213" t="s">
        <v>163</v>
      </c>
      <c r="E1030" s="64"/>
      <c r="F1030" s="214" t="s">
        <v>935</v>
      </c>
      <c r="G1030" s="64"/>
      <c r="H1030" s="64"/>
      <c r="I1030" s="169"/>
      <c r="J1030" s="64"/>
      <c r="K1030" s="64"/>
      <c r="L1030" s="62"/>
      <c r="M1030" s="215"/>
      <c r="N1030" s="43"/>
      <c r="O1030" s="43"/>
      <c r="P1030" s="43"/>
      <c r="Q1030" s="43"/>
      <c r="R1030" s="43"/>
      <c r="S1030" s="43"/>
      <c r="T1030" s="79"/>
      <c r="AT1030" s="25" t="s">
        <v>163</v>
      </c>
      <c r="AU1030" s="25" t="s">
        <v>81</v>
      </c>
    </row>
    <row r="1031" spans="2:65" s="11" customFormat="1" ht="29.85" customHeight="1">
      <c r="B1031" s="184"/>
      <c r="C1031" s="185"/>
      <c r="D1031" s="198" t="s">
        <v>73</v>
      </c>
      <c r="E1031" s="199" t="s">
        <v>1113</v>
      </c>
      <c r="F1031" s="199" t="s">
        <v>1114</v>
      </c>
      <c r="G1031" s="185"/>
      <c r="H1031" s="185"/>
      <c r="I1031" s="188"/>
      <c r="J1031" s="200">
        <f>BK1031</f>
        <v>0</v>
      </c>
      <c r="K1031" s="185"/>
      <c r="L1031" s="190"/>
      <c r="M1031" s="191"/>
      <c r="N1031" s="192"/>
      <c r="O1031" s="192"/>
      <c r="P1031" s="193">
        <f>SUM(P1032:P1049)</f>
        <v>0</v>
      </c>
      <c r="Q1031" s="192"/>
      <c r="R1031" s="193">
        <f>SUM(R1032:R1049)</f>
        <v>0</v>
      </c>
      <c r="S1031" s="192"/>
      <c r="T1031" s="194">
        <f>SUM(T1032:T1049)</f>
        <v>0</v>
      </c>
      <c r="AR1031" s="195" t="s">
        <v>81</v>
      </c>
      <c r="AT1031" s="196" t="s">
        <v>73</v>
      </c>
      <c r="AU1031" s="196" t="s">
        <v>24</v>
      </c>
      <c r="AY1031" s="195" t="s">
        <v>154</v>
      </c>
      <c r="BK1031" s="197">
        <f>SUM(BK1032:BK1049)</f>
        <v>0</v>
      </c>
    </row>
    <row r="1032" spans="2:65" s="1" customFormat="1" ht="22.5" customHeight="1">
      <c r="B1032" s="42"/>
      <c r="C1032" s="201" t="s">
        <v>1115</v>
      </c>
      <c r="D1032" s="201" t="s">
        <v>156</v>
      </c>
      <c r="E1032" s="202" t="s">
        <v>1116</v>
      </c>
      <c r="F1032" s="203" t="s">
        <v>1117</v>
      </c>
      <c r="G1032" s="204" t="s">
        <v>241</v>
      </c>
      <c r="H1032" s="205">
        <v>108.3</v>
      </c>
      <c r="I1032" s="206"/>
      <c r="J1032" s="207">
        <f>ROUND(I1032*H1032,2)</f>
        <v>0</v>
      </c>
      <c r="K1032" s="203" t="s">
        <v>22</v>
      </c>
      <c r="L1032" s="62"/>
      <c r="M1032" s="208" t="s">
        <v>22</v>
      </c>
      <c r="N1032" s="209" t="s">
        <v>45</v>
      </c>
      <c r="O1032" s="43"/>
      <c r="P1032" s="210">
        <f>O1032*H1032</f>
        <v>0</v>
      </c>
      <c r="Q1032" s="210">
        <v>0</v>
      </c>
      <c r="R1032" s="210">
        <f>Q1032*H1032</f>
        <v>0</v>
      </c>
      <c r="S1032" s="210">
        <v>0</v>
      </c>
      <c r="T1032" s="211">
        <f>S1032*H1032</f>
        <v>0</v>
      </c>
      <c r="AR1032" s="25" t="s">
        <v>281</v>
      </c>
      <c r="AT1032" s="25" t="s">
        <v>156</v>
      </c>
      <c r="AU1032" s="25" t="s">
        <v>81</v>
      </c>
      <c r="AY1032" s="25" t="s">
        <v>154</v>
      </c>
      <c r="BE1032" s="212">
        <f>IF(N1032="základní",J1032,0)</f>
        <v>0</v>
      </c>
      <c r="BF1032" s="212">
        <f>IF(N1032="snížená",J1032,0)</f>
        <v>0</v>
      </c>
      <c r="BG1032" s="212">
        <f>IF(N1032="zákl. přenesená",J1032,0)</f>
        <v>0</v>
      </c>
      <c r="BH1032" s="212">
        <f>IF(N1032="sníž. přenesená",J1032,0)</f>
        <v>0</v>
      </c>
      <c r="BI1032" s="212">
        <f>IF(N1032="nulová",J1032,0)</f>
        <v>0</v>
      </c>
      <c r="BJ1032" s="25" t="s">
        <v>24</v>
      </c>
      <c r="BK1032" s="212">
        <f>ROUND(I1032*H1032,2)</f>
        <v>0</v>
      </c>
      <c r="BL1032" s="25" t="s">
        <v>281</v>
      </c>
      <c r="BM1032" s="25" t="s">
        <v>1118</v>
      </c>
    </row>
    <row r="1033" spans="2:65" s="12" customFormat="1" ht="12">
      <c r="B1033" s="216"/>
      <c r="C1033" s="217"/>
      <c r="D1033" s="213" t="s">
        <v>165</v>
      </c>
      <c r="E1033" s="218" t="s">
        <v>22</v>
      </c>
      <c r="F1033" s="219" t="s">
        <v>1119</v>
      </c>
      <c r="G1033" s="217"/>
      <c r="H1033" s="220" t="s">
        <v>22</v>
      </c>
      <c r="I1033" s="221"/>
      <c r="J1033" s="217"/>
      <c r="K1033" s="217"/>
      <c r="L1033" s="222"/>
      <c r="M1033" s="223"/>
      <c r="N1033" s="224"/>
      <c r="O1033" s="224"/>
      <c r="P1033" s="224"/>
      <c r="Q1033" s="224"/>
      <c r="R1033" s="224"/>
      <c r="S1033" s="224"/>
      <c r="T1033" s="225"/>
      <c r="AT1033" s="226" t="s">
        <v>165</v>
      </c>
      <c r="AU1033" s="226" t="s">
        <v>81</v>
      </c>
      <c r="AV1033" s="12" t="s">
        <v>24</v>
      </c>
      <c r="AW1033" s="12" t="s">
        <v>37</v>
      </c>
      <c r="AX1033" s="12" t="s">
        <v>74</v>
      </c>
      <c r="AY1033" s="226" t="s">
        <v>154</v>
      </c>
    </row>
    <row r="1034" spans="2:65" s="12" customFormat="1" ht="12">
      <c r="B1034" s="216"/>
      <c r="C1034" s="217"/>
      <c r="D1034" s="213" t="s">
        <v>165</v>
      </c>
      <c r="E1034" s="218" t="s">
        <v>22</v>
      </c>
      <c r="F1034" s="219" t="s">
        <v>1120</v>
      </c>
      <c r="G1034" s="217"/>
      <c r="H1034" s="220" t="s">
        <v>22</v>
      </c>
      <c r="I1034" s="221"/>
      <c r="J1034" s="217"/>
      <c r="K1034" s="217"/>
      <c r="L1034" s="222"/>
      <c r="M1034" s="223"/>
      <c r="N1034" s="224"/>
      <c r="O1034" s="224"/>
      <c r="P1034" s="224"/>
      <c r="Q1034" s="224"/>
      <c r="R1034" s="224"/>
      <c r="S1034" s="224"/>
      <c r="T1034" s="225"/>
      <c r="AT1034" s="226" t="s">
        <v>165</v>
      </c>
      <c r="AU1034" s="226" t="s">
        <v>81</v>
      </c>
      <c r="AV1034" s="12" t="s">
        <v>24</v>
      </c>
      <c r="AW1034" s="12" t="s">
        <v>37</v>
      </c>
      <c r="AX1034" s="12" t="s">
        <v>74</v>
      </c>
      <c r="AY1034" s="226" t="s">
        <v>154</v>
      </c>
    </row>
    <row r="1035" spans="2:65" s="12" customFormat="1" ht="12">
      <c r="B1035" s="216"/>
      <c r="C1035" s="217"/>
      <c r="D1035" s="213" t="s">
        <v>165</v>
      </c>
      <c r="E1035" s="218" t="s">
        <v>22</v>
      </c>
      <c r="F1035" s="219" t="s">
        <v>349</v>
      </c>
      <c r="G1035" s="217"/>
      <c r="H1035" s="220" t="s">
        <v>22</v>
      </c>
      <c r="I1035" s="221"/>
      <c r="J1035" s="217"/>
      <c r="K1035" s="217"/>
      <c r="L1035" s="222"/>
      <c r="M1035" s="223"/>
      <c r="N1035" s="224"/>
      <c r="O1035" s="224"/>
      <c r="P1035" s="224"/>
      <c r="Q1035" s="224"/>
      <c r="R1035" s="224"/>
      <c r="S1035" s="224"/>
      <c r="T1035" s="225"/>
      <c r="AT1035" s="226" t="s">
        <v>165</v>
      </c>
      <c r="AU1035" s="226" t="s">
        <v>81</v>
      </c>
      <c r="AV1035" s="12" t="s">
        <v>24</v>
      </c>
      <c r="AW1035" s="12" t="s">
        <v>37</v>
      </c>
      <c r="AX1035" s="12" t="s">
        <v>74</v>
      </c>
      <c r="AY1035" s="226" t="s">
        <v>154</v>
      </c>
    </row>
    <row r="1036" spans="2:65" s="12" customFormat="1" ht="12">
      <c r="B1036" s="216"/>
      <c r="C1036" s="217"/>
      <c r="D1036" s="213" t="s">
        <v>165</v>
      </c>
      <c r="E1036" s="218" t="s">
        <v>22</v>
      </c>
      <c r="F1036" s="219" t="s">
        <v>350</v>
      </c>
      <c r="G1036" s="217"/>
      <c r="H1036" s="220" t="s">
        <v>22</v>
      </c>
      <c r="I1036" s="221"/>
      <c r="J1036" s="217"/>
      <c r="K1036" s="217"/>
      <c r="L1036" s="222"/>
      <c r="M1036" s="223"/>
      <c r="N1036" s="224"/>
      <c r="O1036" s="224"/>
      <c r="P1036" s="224"/>
      <c r="Q1036" s="224"/>
      <c r="R1036" s="224"/>
      <c r="S1036" s="224"/>
      <c r="T1036" s="225"/>
      <c r="AT1036" s="226" t="s">
        <v>165</v>
      </c>
      <c r="AU1036" s="226" t="s">
        <v>81</v>
      </c>
      <c r="AV1036" s="12" t="s">
        <v>24</v>
      </c>
      <c r="AW1036" s="12" t="s">
        <v>37</v>
      </c>
      <c r="AX1036" s="12" t="s">
        <v>74</v>
      </c>
      <c r="AY1036" s="226" t="s">
        <v>154</v>
      </c>
    </row>
    <row r="1037" spans="2:65" s="12" customFormat="1" ht="12">
      <c r="B1037" s="216"/>
      <c r="C1037" s="217"/>
      <c r="D1037" s="213" t="s">
        <v>165</v>
      </c>
      <c r="E1037" s="218" t="s">
        <v>22</v>
      </c>
      <c r="F1037" s="219" t="s">
        <v>444</v>
      </c>
      <c r="G1037" s="217"/>
      <c r="H1037" s="220" t="s">
        <v>22</v>
      </c>
      <c r="I1037" s="221"/>
      <c r="J1037" s="217"/>
      <c r="K1037" s="217"/>
      <c r="L1037" s="222"/>
      <c r="M1037" s="223"/>
      <c r="N1037" s="224"/>
      <c r="O1037" s="224"/>
      <c r="P1037" s="224"/>
      <c r="Q1037" s="224"/>
      <c r="R1037" s="224"/>
      <c r="S1037" s="224"/>
      <c r="T1037" s="225"/>
      <c r="AT1037" s="226" t="s">
        <v>165</v>
      </c>
      <c r="AU1037" s="226" t="s">
        <v>81</v>
      </c>
      <c r="AV1037" s="12" t="s">
        <v>24</v>
      </c>
      <c r="AW1037" s="12" t="s">
        <v>37</v>
      </c>
      <c r="AX1037" s="12" t="s">
        <v>74</v>
      </c>
      <c r="AY1037" s="226" t="s">
        <v>154</v>
      </c>
    </row>
    <row r="1038" spans="2:65" s="12" customFormat="1" ht="12">
      <c r="B1038" s="216"/>
      <c r="C1038" s="217"/>
      <c r="D1038" s="213" t="s">
        <v>165</v>
      </c>
      <c r="E1038" s="218" t="s">
        <v>22</v>
      </c>
      <c r="F1038" s="219" t="s">
        <v>604</v>
      </c>
      <c r="G1038" s="217"/>
      <c r="H1038" s="220" t="s">
        <v>22</v>
      </c>
      <c r="I1038" s="221"/>
      <c r="J1038" s="217"/>
      <c r="K1038" s="217"/>
      <c r="L1038" s="222"/>
      <c r="M1038" s="223"/>
      <c r="N1038" s="224"/>
      <c r="O1038" s="224"/>
      <c r="P1038" s="224"/>
      <c r="Q1038" s="224"/>
      <c r="R1038" s="224"/>
      <c r="S1038" s="224"/>
      <c r="T1038" s="225"/>
      <c r="AT1038" s="226" t="s">
        <v>165</v>
      </c>
      <c r="AU1038" s="226" t="s">
        <v>81</v>
      </c>
      <c r="AV1038" s="12" t="s">
        <v>24</v>
      </c>
      <c r="AW1038" s="12" t="s">
        <v>37</v>
      </c>
      <c r="AX1038" s="12" t="s">
        <v>74</v>
      </c>
      <c r="AY1038" s="226" t="s">
        <v>154</v>
      </c>
    </row>
    <row r="1039" spans="2:65" s="12" customFormat="1" ht="12">
      <c r="B1039" s="216"/>
      <c r="C1039" s="217"/>
      <c r="D1039" s="213" t="s">
        <v>165</v>
      </c>
      <c r="E1039" s="218" t="s">
        <v>22</v>
      </c>
      <c r="F1039" s="219" t="s">
        <v>605</v>
      </c>
      <c r="G1039" s="217"/>
      <c r="H1039" s="220" t="s">
        <v>22</v>
      </c>
      <c r="I1039" s="221"/>
      <c r="J1039" s="217"/>
      <c r="K1039" s="217"/>
      <c r="L1039" s="222"/>
      <c r="M1039" s="223"/>
      <c r="N1039" s="224"/>
      <c r="O1039" s="224"/>
      <c r="P1039" s="224"/>
      <c r="Q1039" s="224"/>
      <c r="R1039" s="224"/>
      <c r="S1039" s="224"/>
      <c r="T1039" s="225"/>
      <c r="AT1039" s="226" t="s">
        <v>165</v>
      </c>
      <c r="AU1039" s="226" t="s">
        <v>81</v>
      </c>
      <c r="AV1039" s="12" t="s">
        <v>24</v>
      </c>
      <c r="AW1039" s="12" t="s">
        <v>37</v>
      </c>
      <c r="AX1039" s="12" t="s">
        <v>74</v>
      </c>
      <c r="AY1039" s="226" t="s">
        <v>154</v>
      </c>
    </row>
    <row r="1040" spans="2:65" s="13" customFormat="1" ht="12">
      <c r="B1040" s="227"/>
      <c r="C1040" s="228"/>
      <c r="D1040" s="213" t="s">
        <v>165</v>
      </c>
      <c r="E1040" s="239" t="s">
        <v>22</v>
      </c>
      <c r="F1040" s="240" t="s">
        <v>606</v>
      </c>
      <c r="G1040" s="228"/>
      <c r="H1040" s="241">
        <v>23.6</v>
      </c>
      <c r="I1040" s="233"/>
      <c r="J1040" s="228"/>
      <c r="K1040" s="228"/>
      <c r="L1040" s="234"/>
      <c r="M1040" s="235"/>
      <c r="N1040" s="236"/>
      <c r="O1040" s="236"/>
      <c r="P1040" s="236"/>
      <c r="Q1040" s="236"/>
      <c r="R1040" s="236"/>
      <c r="S1040" s="236"/>
      <c r="T1040" s="237"/>
      <c r="AT1040" s="238" t="s">
        <v>165</v>
      </c>
      <c r="AU1040" s="238" t="s">
        <v>81</v>
      </c>
      <c r="AV1040" s="13" t="s">
        <v>81</v>
      </c>
      <c r="AW1040" s="13" t="s">
        <v>37</v>
      </c>
      <c r="AX1040" s="13" t="s">
        <v>74</v>
      </c>
      <c r="AY1040" s="238" t="s">
        <v>154</v>
      </c>
    </row>
    <row r="1041" spans="2:65" s="12" customFormat="1" ht="12">
      <c r="B1041" s="216"/>
      <c r="C1041" s="217"/>
      <c r="D1041" s="213" t="s">
        <v>165</v>
      </c>
      <c r="E1041" s="218" t="s">
        <v>22</v>
      </c>
      <c r="F1041" s="219" t="s">
        <v>670</v>
      </c>
      <c r="G1041" s="217"/>
      <c r="H1041" s="220" t="s">
        <v>22</v>
      </c>
      <c r="I1041" s="221"/>
      <c r="J1041" s="217"/>
      <c r="K1041" s="217"/>
      <c r="L1041" s="222"/>
      <c r="M1041" s="223"/>
      <c r="N1041" s="224"/>
      <c r="O1041" s="224"/>
      <c r="P1041" s="224"/>
      <c r="Q1041" s="224"/>
      <c r="R1041" s="224"/>
      <c r="S1041" s="224"/>
      <c r="T1041" s="225"/>
      <c r="AT1041" s="226" t="s">
        <v>165</v>
      </c>
      <c r="AU1041" s="226" t="s">
        <v>81</v>
      </c>
      <c r="AV1041" s="12" t="s">
        <v>24</v>
      </c>
      <c r="AW1041" s="12" t="s">
        <v>37</v>
      </c>
      <c r="AX1041" s="12" t="s">
        <v>74</v>
      </c>
      <c r="AY1041" s="226" t="s">
        <v>154</v>
      </c>
    </row>
    <row r="1042" spans="2:65" s="12" customFormat="1" ht="12">
      <c r="B1042" s="216"/>
      <c r="C1042" s="217"/>
      <c r="D1042" s="213" t="s">
        <v>165</v>
      </c>
      <c r="E1042" s="218" t="s">
        <v>22</v>
      </c>
      <c r="F1042" s="219" t="s">
        <v>671</v>
      </c>
      <c r="G1042" s="217"/>
      <c r="H1042" s="220" t="s">
        <v>22</v>
      </c>
      <c r="I1042" s="221"/>
      <c r="J1042" s="217"/>
      <c r="K1042" s="217"/>
      <c r="L1042" s="222"/>
      <c r="M1042" s="223"/>
      <c r="N1042" s="224"/>
      <c r="O1042" s="224"/>
      <c r="P1042" s="224"/>
      <c r="Q1042" s="224"/>
      <c r="R1042" s="224"/>
      <c r="S1042" s="224"/>
      <c r="T1042" s="225"/>
      <c r="AT1042" s="226" t="s">
        <v>165</v>
      </c>
      <c r="AU1042" s="226" t="s">
        <v>81</v>
      </c>
      <c r="AV1042" s="12" t="s">
        <v>24</v>
      </c>
      <c r="AW1042" s="12" t="s">
        <v>37</v>
      </c>
      <c r="AX1042" s="12" t="s">
        <v>74</v>
      </c>
      <c r="AY1042" s="226" t="s">
        <v>154</v>
      </c>
    </row>
    <row r="1043" spans="2:65" s="13" customFormat="1" ht="12">
      <c r="B1043" s="227"/>
      <c r="C1043" s="228"/>
      <c r="D1043" s="213" t="s">
        <v>165</v>
      </c>
      <c r="E1043" s="239" t="s">
        <v>22</v>
      </c>
      <c r="F1043" s="240" t="s">
        <v>672</v>
      </c>
      <c r="G1043" s="228"/>
      <c r="H1043" s="241">
        <v>72</v>
      </c>
      <c r="I1043" s="233"/>
      <c r="J1043" s="228"/>
      <c r="K1043" s="228"/>
      <c r="L1043" s="234"/>
      <c r="M1043" s="235"/>
      <c r="N1043" s="236"/>
      <c r="O1043" s="236"/>
      <c r="P1043" s="236"/>
      <c r="Q1043" s="236"/>
      <c r="R1043" s="236"/>
      <c r="S1043" s="236"/>
      <c r="T1043" s="237"/>
      <c r="AT1043" s="238" t="s">
        <v>165</v>
      </c>
      <c r="AU1043" s="238" t="s">
        <v>81</v>
      </c>
      <c r="AV1043" s="13" t="s">
        <v>81</v>
      </c>
      <c r="AW1043" s="13" t="s">
        <v>37</v>
      </c>
      <c r="AX1043" s="13" t="s">
        <v>74</v>
      </c>
      <c r="AY1043" s="238" t="s">
        <v>154</v>
      </c>
    </row>
    <row r="1044" spans="2:65" s="12" customFormat="1" ht="12">
      <c r="B1044" s="216"/>
      <c r="C1044" s="217"/>
      <c r="D1044" s="213" t="s">
        <v>165</v>
      </c>
      <c r="E1044" s="218" t="s">
        <v>22</v>
      </c>
      <c r="F1044" s="219" t="s">
        <v>1084</v>
      </c>
      <c r="G1044" s="217"/>
      <c r="H1044" s="220" t="s">
        <v>22</v>
      </c>
      <c r="I1044" s="221"/>
      <c r="J1044" s="217"/>
      <c r="K1044" s="217"/>
      <c r="L1044" s="222"/>
      <c r="M1044" s="223"/>
      <c r="N1044" s="224"/>
      <c r="O1044" s="224"/>
      <c r="P1044" s="224"/>
      <c r="Q1044" s="224"/>
      <c r="R1044" s="224"/>
      <c r="S1044" s="224"/>
      <c r="T1044" s="225"/>
      <c r="AT1044" s="226" t="s">
        <v>165</v>
      </c>
      <c r="AU1044" s="226" t="s">
        <v>81</v>
      </c>
      <c r="AV1044" s="12" t="s">
        <v>24</v>
      </c>
      <c r="AW1044" s="12" t="s">
        <v>37</v>
      </c>
      <c r="AX1044" s="12" t="s">
        <v>74</v>
      </c>
      <c r="AY1044" s="226" t="s">
        <v>154</v>
      </c>
    </row>
    <row r="1045" spans="2:65" s="12" customFormat="1" ht="12">
      <c r="B1045" s="216"/>
      <c r="C1045" s="217"/>
      <c r="D1045" s="213" t="s">
        <v>165</v>
      </c>
      <c r="E1045" s="218" t="s">
        <v>22</v>
      </c>
      <c r="F1045" s="219" t="s">
        <v>1085</v>
      </c>
      <c r="G1045" s="217"/>
      <c r="H1045" s="220" t="s">
        <v>22</v>
      </c>
      <c r="I1045" s="221"/>
      <c r="J1045" s="217"/>
      <c r="K1045" s="217"/>
      <c r="L1045" s="222"/>
      <c r="M1045" s="223"/>
      <c r="N1045" s="224"/>
      <c r="O1045" s="224"/>
      <c r="P1045" s="224"/>
      <c r="Q1045" s="224"/>
      <c r="R1045" s="224"/>
      <c r="S1045" s="224"/>
      <c r="T1045" s="225"/>
      <c r="AT1045" s="226" t="s">
        <v>165</v>
      </c>
      <c r="AU1045" s="226" t="s">
        <v>81</v>
      </c>
      <c r="AV1045" s="12" t="s">
        <v>24</v>
      </c>
      <c r="AW1045" s="12" t="s">
        <v>37</v>
      </c>
      <c r="AX1045" s="12" t="s">
        <v>74</v>
      </c>
      <c r="AY1045" s="226" t="s">
        <v>154</v>
      </c>
    </row>
    <row r="1046" spans="2:65" s="13" customFormat="1" ht="12">
      <c r="B1046" s="227"/>
      <c r="C1046" s="228"/>
      <c r="D1046" s="213" t="s">
        <v>165</v>
      </c>
      <c r="E1046" s="239" t="s">
        <v>22</v>
      </c>
      <c r="F1046" s="240" t="s">
        <v>1097</v>
      </c>
      <c r="G1046" s="228"/>
      <c r="H1046" s="241">
        <v>12.7</v>
      </c>
      <c r="I1046" s="233"/>
      <c r="J1046" s="228"/>
      <c r="K1046" s="228"/>
      <c r="L1046" s="234"/>
      <c r="M1046" s="235"/>
      <c r="N1046" s="236"/>
      <c r="O1046" s="236"/>
      <c r="P1046" s="236"/>
      <c r="Q1046" s="236"/>
      <c r="R1046" s="236"/>
      <c r="S1046" s="236"/>
      <c r="T1046" s="237"/>
      <c r="AT1046" s="238" t="s">
        <v>165</v>
      </c>
      <c r="AU1046" s="238" t="s">
        <v>81</v>
      </c>
      <c r="AV1046" s="13" t="s">
        <v>81</v>
      </c>
      <c r="AW1046" s="13" t="s">
        <v>37</v>
      </c>
      <c r="AX1046" s="13" t="s">
        <v>74</v>
      </c>
      <c r="AY1046" s="238" t="s">
        <v>154</v>
      </c>
    </row>
    <row r="1047" spans="2:65" s="14" customFormat="1" ht="12">
      <c r="B1047" s="242"/>
      <c r="C1047" s="243"/>
      <c r="D1047" s="229" t="s">
        <v>165</v>
      </c>
      <c r="E1047" s="244" t="s">
        <v>22</v>
      </c>
      <c r="F1047" s="245" t="s">
        <v>178</v>
      </c>
      <c r="G1047" s="243"/>
      <c r="H1047" s="246">
        <v>108.3</v>
      </c>
      <c r="I1047" s="247"/>
      <c r="J1047" s="243"/>
      <c r="K1047" s="243"/>
      <c r="L1047" s="248"/>
      <c r="M1047" s="249"/>
      <c r="N1047" s="250"/>
      <c r="O1047" s="250"/>
      <c r="P1047" s="250"/>
      <c r="Q1047" s="250"/>
      <c r="R1047" s="250"/>
      <c r="S1047" s="250"/>
      <c r="T1047" s="251"/>
      <c r="AT1047" s="252" t="s">
        <v>165</v>
      </c>
      <c r="AU1047" s="252" t="s">
        <v>81</v>
      </c>
      <c r="AV1047" s="14" t="s">
        <v>161</v>
      </c>
      <c r="AW1047" s="14" t="s">
        <v>37</v>
      </c>
      <c r="AX1047" s="14" t="s">
        <v>24</v>
      </c>
      <c r="AY1047" s="252" t="s">
        <v>154</v>
      </c>
    </row>
    <row r="1048" spans="2:65" s="1" customFormat="1" ht="31.5" customHeight="1">
      <c r="B1048" s="42"/>
      <c r="C1048" s="201" t="s">
        <v>1121</v>
      </c>
      <c r="D1048" s="201" t="s">
        <v>156</v>
      </c>
      <c r="E1048" s="202" t="s">
        <v>1122</v>
      </c>
      <c r="F1048" s="203" t="s">
        <v>1123</v>
      </c>
      <c r="G1048" s="204" t="s">
        <v>730</v>
      </c>
      <c r="H1048" s="278"/>
      <c r="I1048" s="206"/>
      <c r="J1048" s="207">
        <f>ROUND(I1048*H1048,2)</f>
        <v>0</v>
      </c>
      <c r="K1048" s="203" t="s">
        <v>160</v>
      </c>
      <c r="L1048" s="62"/>
      <c r="M1048" s="208" t="s">
        <v>22</v>
      </c>
      <c r="N1048" s="209" t="s">
        <v>45</v>
      </c>
      <c r="O1048" s="43"/>
      <c r="P1048" s="210">
        <f>O1048*H1048</f>
        <v>0</v>
      </c>
      <c r="Q1048" s="210">
        <v>0</v>
      </c>
      <c r="R1048" s="210">
        <f>Q1048*H1048</f>
        <v>0</v>
      </c>
      <c r="S1048" s="210">
        <v>0</v>
      </c>
      <c r="T1048" s="211">
        <f>S1048*H1048</f>
        <v>0</v>
      </c>
      <c r="AR1048" s="25" t="s">
        <v>281</v>
      </c>
      <c r="AT1048" s="25" t="s">
        <v>156</v>
      </c>
      <c r="AU1048" s="25" t="s">
        <v>81</v>
      </c>
      <c r="AY1048" s="25" t="s">
        <v>154</v>
      </c>
      <c r="BE1048" s="212">
        <f>IF(N1048="základní",J1048,0)</f>
        <v>0</v>
      </c>
      <c r="BF1048" s="212">
        <f>IF(N1048="snížená",J1048,0)</f>
        <v>0</v>
      </c>
      <c r="BG1048" s="212">
        <f>IF(N1048="zákl. přenesená",J1048,0)</f>
        <v>0</v>
      </c>
      <c r="BH1048" s="212">
        <f>IF(N1048="sníž. přenesená",J1048,0)</f>
        <v>0</v>
      </c>
      <c r="BI1048" s="212">
        <f>IF(N1048="nulová",J1048,0)</f>
        <v>0</v>
      </c>
      <c r="BJ1048" s="25" t="s">
        <v>24</v>
      </c>
      <c r="BK1048" s="212">
        <f>ROUND(I1048*H1048,2)</f>
        <v>0</v>
      </c>
      <c r="BL1048" s="25" t="s">
        <v>281</v>
      </c>
      <c r="BM1048" s="25" t="s">
        <v>1124</v>
      </c>
    </row>
    <row r="1049" spans="2:65" s="1" customFormat="1" ht="108">
      <c r="B1049" s="42"/>
      <c r="C1049" s="64"/>
      <c r="D1049" s="213" t="s">
        <v>163</v>
      </c>
      <c r="E1049" s="64"/>
      <c r="F1049" s="214" t="s">
        <v>970</v>
      </c>
      <c r="G1049" s="64"/>
      <c r="H1049" s="64"/>
      <c r="I1049" s="169"/>
      <c r="J1049" s="64"/>
      <c r="K1049" s="64"/>
      <c r="L1049" s="62"/>
      <c r="M1049" s="215"/>
      <c r="N1049" s="43"/>
      <c r="O1049" s="43"/>
      <c r="P1049" s="43"/>
      <c r="Q1049" s="43"/>
      <c r="R1049" s="43"/>
      <c r="S1049" s="43"/>
      <c r="T1049" s="79"/>
      <c r="AT1049" s="25" t="s">
        <v>163</v>
      </c>
      <c r="AU1049" s="25" t="s">
        <v>81</v>
      </c>
    </row>
    <row r="1050" spans="2:65" s="11" customFormat="1" ht="29.85" customHeight="1">
      <c r="B1050" s="184"/>
      <c r="C1050" s="185"/>
      <c r="D1050" s="198" t="s">
        <v>73</v>
      </c>
      <c r="E1050" s="199" t="s">
        <v>1125</v>
      </c>
      <c r="F1050" s="199" t="s">
        <v>1126</v>
      </c>
      <c r="G1050" s="185"/>
      <c r="H1050" s="185"/>
      <c r="I1050" s="188"/>
      <c r="J1050" s="200">
        <f>BK1050</f>
        <v>0</v>
      </c>
      <c r="K1050" s="185"/>
      <c r="L1050" s="190"/>
      <c r="M1050" s="191"/>
      <c r="N1050" s="192"/>
      <c r="O1050" s="192"/>
      <c r="P1050" s="193">
        <f>SUM(P1051:P1065)</f>
        <v>0</v>
      </c>
      <c r="Q1050" s="192"/>
      <c r="R1050" s="193">
        <f>SUM(R1051:R1065)</f>
        <v>0.109004</v>
      </c>
      <c r="S1050" s="192"/>
      <c r="T1050" s="194">
        <f>SUM(T1051:T1065)</f>
        <v>0</v>
      </c>
      <c r="AR1050" s="195" t="s">
        <v>81</v>
      </c>
      <c r="AT1050" s="196" t="s">
        <v>73</v>
      </c>
      <c r="AU1050" s="196" t="s">
        <v>24</v>
      </c>
      <c r="AY1050" s="195" t="s">
        <v>154</v>
      </c>
      <c r="BK1050" s="197">
        <f>SUM(BK1051:BK1065)</f>
        <v>0</v>
      </c>
    </row>
    <row r="1051" spans="2:65" s="1" customFormat="1" ht="31.5" customHeight="1">
      <c r="B1051" s="42"/>
      <c r="C1051" s="201" t="s">
        <v>1127</v>
      </c>
      <c r="D1051" s="201" t="s">
        <v>156</v>
      </c>
      <c r="E1051" s="202" t="s">
        <v>1128</v>
      </c>
      <c r="F1051" s="203" t="s">
        <v>1129</v>
      </c>
      <c r="G1051" s="204" t="s">
        <v>241</v>
      </c>
      <c r="H1051" s="205">
        <v>7</v>
      </c>
      <c r="I1051" s="206"/>
      <c r="J1051" s="207">
        <f>ROUND(I1051*H1051,2)</f>
        <v>0</v>
      </c>
      <c r="K1051" s="203" t="s">
        <v>160</v>
      </c>
      <c r="L1051" s="62"/>
      <c r="M1051" s="208" t="s">
        <v>22</v>
      </c>
      <c r="N1051" s="209" t="s">
        <v>45</v>
      </c>
      <c r="O1051" s="43"/>
      <c r="P1051" s="210">
        <f>O1051*H1051</f>
        <v>0</v>
      </c>
      <c r="Q1051" s="210">
        <v>3.0000000000000001E-3</v>
      </c>
      <c r="R1051" s="210">
        <f>Q1051*H1051</f>
        <v>2.1000000000000001E-2</v>
      </c>
      <c r="S1051" s="210">
        <v>0</v>
      </c>
      <c r="T1051" s="211">
        <f>S1051*H1051</f>
        <v>0</v>
      </c>
      <c r="AR1051" s="25" t="s">
        <v>281</v>
      </c>
      <c r="AT1051" s="25" t="s">
        <v>156</v>
      </c>
      <c r="AU1051" s="25" t="s">
        <v>81</v>
      </c>
      <c r="AY1051" s="25" t="s">
        <v>154</v>
      </c>
      <c r="BE1051" s="212">
        <f>IF(N1051="základní",J1051,0)</f>
        <v>0</v>
      </c>
      <c r="BF1051" s="212">
        <f>IF(N1051="snížená",J1051,0)</f>
        <v>0</v>
      </c>
      <c r="BG1051" s="212">
        <f>IF(N1051="zákl. přenesená",J1051,0)</f>
        <v>0</v>
      </c>
      <c r="BH1051" s="212">
        <f>IF(N1051="sníž. přenesená",J1051,0)</f>
        <v>0</v>
      </c>
      <c r="BI1051" s="212">
        <f>IF(N1051="nulová",J1051,0)</f>
        <v>0</v>
      </c>
      <c r="BJ1051" s="25" t="s">
        <v>24</v>
      </c>
      <c r="BK1051" s="212">
        <f>ROUND(I1051*H1051,2)</f>
        <v>0</v>
      </c>
      <c r="BL1051" s="25" t="s">
        <v>281</v>
      </c>
      <c r="BM1051" s="25" t="s">
        <v>1130</v>
      </c>
    </row>
    <row r="1052" spans="2:65" s="12" customFormat="1" ht="12">
      <c r="B1052" s="216"/>
      <c r="C1052" s="217"/>
      <c r="D1052" s="213" t="s">
        <v>165</v>
      </c>
      <c r="E1052" s="218" t="s">
        <v>22</v>
      </c>
      <c r="F1052" s="219" t="s">
        <v>400</v>
      </c>
      <c r="G1052" s="217"/>
      <c r="H1052" s="220" t="s">
        <v>22</v>
      </c>
      <c r="I1052" s="221"/>
      <c r="J1052" s="217"/>
      <c r="K1052" s="217"/>
      <c r="L1052" s="222"/>
      <c r="M1052" s="223"/>
      <c r="N1052" s="224"/>
      <c r="O1052" s="224"/>
      <c r="P1052" s="224"/>
      <c r="Q1052" s="224"/>
      <c r="R1052" s="224"/>
      <c r="S1052" s="224"/>
      <c r="T1052" s="225"/>
      <c r="AT1052" s="226" t="s">
        <v>165</v>
      </c>
      <c r="AU1052" s="226" t="s">
        <v>81</v>
      </c>
      <c r="AV1052" s="12" t="s">
        <v>24</v>
      </c>
      <c r="AW1052" s="12" t="s">
        <v>37</v>
      </c>
      <c r="AX1052" s="12" t="s">
        <v>74</v>
      </c>
      <c r="AY1052" s="226" t="s">
        <v>154</v>
      </c>
    </row>
    <row r="1053" spans="2:65" s="12" customFormat="1" ht="12">
      <c r="B1053" s="216"/>
      <c r="C1053" s="217"/>
      <c r="D1053" s="213" t="s">
        <v>165</v>
      </c>
      <c r="E1053" s="218" t="s">
        <v>22</v>
      </c>
      <c r="F1053" s="219" t="s">
        <v>273</v>
      </c>
      <c r="G1053" s="217"/>
      <c r="H1053" s="220" t="s">
        <v>22</v>
      </c>
      <c r="I1053" s="221"/>
      <c r="J1053" s="217"/>
      <c r="K1053" s="217"/>
      <c r="L1053" s="222"/>
      <c r="M1053" s="223"/>
      <c r="N1053" s="224"/>
      <c r="O1053" s="224"/>
      <c r="P1053" s="224"/>
      <c r="Q1053" s="224"/>
      <c r="R1053" s="224"/>
      <c r="S1053" s="224"/>
      <c r="T1053" s="225"/>
      <c r="AT1053" s="226" t="s">
        <v>165</v>
      </c>
      <c r="AU1053" s="226" t="s">
        <v>81</v>
      </c>
      <c r="AV1053" s="12" t="s">
        <v>24</v>
      </c>
      <c r="AW1053" s="12" t="s">
        <v>37</v>
      </c>
      <c r="AX1053" s="12" t="s">
        <v>74</v>
      </c>
      <c r="AY1053" s="226" t="s">
        <v>154</v>
      </c>
    </row>
    <row r="1054" spans="2:65" s="12" customFormat="1" ht="12">
      <c r="B1054" s="216"/>
      <c r="C1054" s="217"/>
      <c r="D1054" s="213" t="s">
        <v>165</v>
      </c>
      <c r="E1054" s="218" t="s">
        <v>22</v>
      </c>
      <c r="F1054" s="219" t="s">
        <v>401</v>
      </c>
      <c r="G1054" s="217"/>
      <c r="H1054" s="220" t="s">
        <v>22</v>
      </c>
      <c r="I1054" s="221"/>
      <c r="J1054" s="217"/>
      <c r="K1054" s="217"/>
      <c r="L1054" s="222"/>
      <c r="M1054" s="223"/>
      <c r="N1054" s="224"/>
      <c r="O1054" s="224"/>
      <c r="P1054" s="224"/>
      <c r="Q1054" s="224"/>
      <c r="R1054" s="224"/>
      <c r="S1054" s="224"/>
      <c r="T1054" s="225"/>
      <c r="AT1054" s="226" t="s">
        <v>165</v>
      </c>
      <c r="AU1054" s="226" t="s">
        <v>81</v>
      </c>
      <c r="AV1054" s="12" t="s">
        <v>24</v>
      </c>
      <c r="AW1054" s="12" t="s">
        <v>37</v>
      </c>
      <c r="AX1054" s="12" t="s">
        <v>74</v>
      </c>
      <c r="AY1054" s="226" t="s">
        <v>154</v>
      </c>
    </row>
    <row r="1055" spans="2:65" s="13" customFormat="1" ht="12">
      <c r="B1055" s="227"/>
      <c r="C1055" s="228"/>
      <c r="D1055" s="213" t="s">
        <v>165</v>
      </c>
      <c r="E1055" s="239" t="s">
        <v>22</v>
      </c>
      <c r="F1055" s="240" t="s">
        <v>179</v>
      </c>
      <c r="G1055" s="228"/>
      <c r="H1055" s="241">
        <v>3</v>
      </c>
      <c r="I1055" s="233"/>
      <c r="J1055" s="228"/>
      <c r="K1055" s="228"/>
      <c r="L1055" s="234"/>
      <c r="M1055" s="235"/>
      <c r="N1055" s="236"/>
      <c r="O1055" s="236"/>
      <c r="P1055" s="236"/>
      <c r="Q1055" s="236"/>
      <c r="R1055" s="236"/>
      <c r="S1055" s="236"/>
      <c r="T1055" s="237"/>
      <c r="AT1055" s="238" t="s">
        <v>165</v>
      </c>
      <c r="AU1055" s="238" t="s">
        <v>81</v>
      </c>
      <c r="AV1055" s="13" t="s">
        <v>81</v>
      </c>
      <c r="AW1055" s="13" t="s">
        <v>37</v>
      </c>
      <c r="AX1055" s="13" t="s">
        <v>74</v>
      </c>
      <c r="AY1055" s="238" t="s">
        <v>154</v>
      </c>
    </row>
    <row r="1056" spans="2:65" s="12" customFormat="1" ht="12">
      <c r="B1056" s="216"/>
      <c r="C1056" s="217"/>
      <c r="D1056" s="213" t="s">
        <v>165</v>
      </c>
      <c r="E1056" s="218" t="s">
        <v>22</v>
      </c>
      <c r="F1056" s="219" t="s">
        <v>318</v>
      </c>
      <c r="G1056" s="217"/>
      <c r="H1056" s="220" t="s">
        <v>22</v>
      </c>
      <c r="I1056" s="221"/>
      <c r="J1056" s="217"/>
      <c r="K1056" s="217"/>
      <c r="L1056" s="222"/>
      <c r="M1056" s="223"/>
      <c r="N1056" s="224"/>
      <c r="O1056" s="224"/>
      <c r="P1056" s="224"/>
      <c r="Q1056" s="224"/>
      <c r="R1056" s="224"/>
      <c r="S1056" s="224"/>
      <c r="T1056" s="225"/>
      <c r="AT1056" s="226" t="s">
        <v>165</v>
      </c>
      <c r="AU1056" s="226" t="s">
        <v>81</v>
      </c>
      <c r="AV1056" s="12" t="s">
        <v>24</v>
      </c>
      <c r="AW1056" s="12" t="s">
        <v>37</v>
      </c>
      <c r="AX1056" s="12" t="s">
        <v>74</v>
      </c>
      <c r="AY1056" s="226" t="s">
        <v>154</v>
      </c>
    </row>
    <row r="1057" spans="2:65" s="13" customFormat="1" ht="12">
      <c r="B1057" s="227"/>
      <c r="C1057" s="228"/>
      <c r="D1057" s="213" t="s">
        <v>165</v>
      </c>
      <c r="E1057" s="239" t="s">
        <v>22</v>
      </c>
      <c r="F1057" s="240" t="s">
        <v>161</v>
      </c>
      <c r="G1057" s="228"/>
      <c r="H1057" s="241">
        <v>4</v>
      </c>
      <c r="I1057" s="233"/>
      <c r="J1057" s="228"/>
      <c r="K1057" s="228"/>
      <c r="L1057" s="234"/>
      <c r="M1057" s="235"/>
      <c r="N1057" s="236"/>
      <c r="O1057" s="236"/>
      <c r="P1057" s="236"/>
      <c r="Q1057" s="236"/>
      <c r="R1057" s="236"/>
      <c r="S1057" s="236"/>
      <c r="T1057" s="237"/>
      <c r="AT1057" s="238" t="s">
        <v>165</v>
      </c>
      <c r="AU1057" s="238" t="s">
        <v>81</v>
      </c>
      <c r="AV1057" s="13" t="s">
        <v>81</v>
      </c>
      <c r="AW1057" s="13" t="s">
        <v>37</v>
      </c>
      <c r="AX1057" s="13" t="s">
        <v>74</v>
      </c>
      <c r="AY1057" s="238" t="s">
        <v>154</v>
      </c>
    </row>
    <row r="1058" spans="2:65" s="14" customFormat="1" ht="12">
      <c r="B1058" s="242"/>
      <c r="C1058" s="243"/>
      <c r="D1058" s="229" t="s">
        <v>165</v>
      </c>
      <c r="E1058" s="244" t="s">
        <v>22</v>
      </c>
      <c r="F1058" s="245" t="s">
        <v>178</v>
      </c>
      <c r="G1058" s="243"/>
      <c r="H1058" s="246">
        <v>7</v>
      </c>
      <c r="I1058" s="247"/>
      <c r="J1058" s="243"/>
      <c r="K1058" s="243"/>
      <c r="L1058" s="248"/>
      <c r="M1058" s="249"/>
      <c r="N1058" s="250"/>
      <c r="O1058" s="250"/>
      <c r="P1058" s="250"/>
      <c r="Q1058" s="250"/>
      <c r="R1058" s="250"/>
      <c r="S1058" s="250"/>
      <c r="T1058" s="251"/>
      <c r="AT1058" s="252" t="s">
        <v>165</v>
      </c>
      <c r="AU1058" s="252" t="s">
        <v>81</v>
      </c>
      <c r="AV1058" s="14" t="s">
        <v>161</v>
      </c>
      <c r="AW1058" s="14" t="s">
        <v>37</v>
      </c>
      <c r="AX1058" s="14" t="s">
        <v>24</v>
      </c>
      <c r="AY1058" s="252" t="s">
        <v>154</v>
      </c>
    </row>
    <row r="1059" spans="2:65" s="1" customFormat="1" ht="22.5" customHeight="1">
      <c r="B1059" s="42"/>
      <c r="C1059" s="267" t="s">
        <v>1131</v>
      </c>
      <c r="D1059" s="267" t="s">
        <v>367</v>
      </c>
      <c r="E1059" s="268" t="s">
        <v>1132</v>
      </c>
      <c r="F1059" s="269" t="s">
        <v>1133</v>
      </c>
      <c r="G1059" s="270" t="s">
        <v>241</v>
      </c>
      <c r="H1059" s="271">
        <v>7.28</v>
      </c>
      <c r="I1059" s="272"/>
      <c r="J1059" s="273">
        <f>ROUND(I1059*H1059,2)</f>
        <v>0</v>
      </c>
      <c r="K1059" s="269" t="s">
        <v>22</v>
      </c>
      <c r="L1059" s="274"/>
      <c r="M1059" s="275" t="s">
        <v>22</v>
      </c>
      <c r="N1059" s="276" t="s">
        <v>45</v>
      </c>
      <c r="O1059" s="43"/>
      <c r="P1059" s="210">
        <f>O1059*H1059</f>
        <v>0</v>
      </c>
      <c r="Q1059" s="210">
        <v>1.18E-2</v>
      </c>
      <c r="R1059" s="210">
        <f>Q1059*H1059</f>
        <v>8.5903999999999994E-2</v>
      </c>
      <c r="S1059" s="210">
        <v>0</v>
      </c>
      <c r="T1059" s="211">
        <f>S1059*H1059</f>
        <v>0</v>
      </c>
      <c r="AR1059" s="25" t="s">
        <v>430</v>
      </c>
      <c r="AT1059" s="25" t="s">
        <v>367</v>
      </c>
      <c r="AU1059" s="25" t="s">
        <v>81</v>
      </c>
      <c r="AY1059" s="25" t="s">
        <v>154</v>
      </c>
      <c r="BE1059" s="212">
        <f>IF(N1059="základní",J1059,0)</f>
        <v>0</v>
      </c>
      <c r="BF1059" s="212">
        <f>IF(N1059="snížená",J1059,0)</f>
        <v>0</v>
      </c>
      <c r="BG1059" s="212">
        <f>IF(N1059="zákl. přenesená",J1059,0)</f>
        <v>0</v>
      </c>
      <c r="BH1059" s="212">
        <f>IF(N1059="sníž. přenesená",J1059,0)</f>
        <v>0</v>
      </c>
      <c r="BI1059" s="212">
        <f>IF(N1059="nulová",J1059,0)</f>
        <v>0</v>
      </c>
      <c r="BJ1059" s="25" t="s">
        <v>24</v>
      </c>
      <c r="BK1059" s="212">
        <f>ROUND(I1059*H1059,2)</f>
        <v>0</v>
      </c>
      <c r="BL1059" s="25" t="s">
        <v>281</v>
      </c>
      <c r="BM1059" s="25" t="s">
        <v>1134</v>
      </c>
    </row>
    <row r="1060" spans="2:65" s="13" customFormat="1" ht="12">
      <c r="B1060" s="227"/>
      <c r="C1060" s="228"/>
      <c r="D1060" s="229" t="s">
        <v>165</v>
      </c>
      <c r="E1060" s="230" t="s">
        <v>22</v>
      </c>
      <c r="F1060" s="231" t="s">
        <v>1135</v>
      </c>
      <c r="G1060" s="228"/>
      <c r="H1060" s="232">
        <v>7.28</v>
      </c>
      <c r="I1060" s="233"/>
      <c r="J1060" s="228"/>
      <c r="K1060" s="228"/>
      <c r="L1060" s="234"/>
      <c r="M1060" s="235"/>
      <c r="N1060" s="236"/>
      <c r="O1060" s="236"/>
      <c r="P1060" s="236"/>
      <c r="Q1060" s="236"/>
      <c r="R1060" s="236"/>
      <c r="S1060" s="236"/>
      <c r="T1060" s="237"/>
      <c r="AT1060" s="238" t="s">
        <v>165</v>
      </c>
      <c r="AU1060" s="238" t="s">
        <v>81</v>
      </c>
      <c r="AV1060" s="13" t="s">
        <v>81</v>
      </c>
      <c r="AW1060" s="13" t="s">
        <v>37</v>
      </c>
      <c r="AX1060" s="13" t="s">
        <v>24</v>
      </c>
      <c r="AY1060" s="238" t="s">
        <v>154</v>
      </c>
    </row>
    <row r="1061" spans="2:65" s="1" customFormat="1" ht="22.5" customHeight="1">
      <c r="B1061" s="42"/>
      <c r="C1061" s="201" t="s">
        <v>1136</v>
      </c>
      <c r="D1061" s="201" t="s">
        <v>156</v>
      </c>
      <c r="E1061" s="202" t="s">
        <v>1137</v>
      </c>
      <c r="F1061" s="203" t="s">
        <v>1138</v>
      </c>
      <c r="G1061" s="204" t="s">
        <v>241</v>
      </c>
      <c r="H1061" s="205">
        <v>7</v>
      </c>
      <c r="I1061" s="206"/>
      <c r="J1061" s="207">
        <f>ROUND(I1061*H1061,2)</f>
        <v>0</v>
      </c>
      <c r="K1061" s="203" t="s">
        <v>160</v>
      </c>
      <c r="L1061" s="62"/>
      <c r="M1061" s="208" t="s">
        <v>22</v>
      </c>
      <c r="N1061" s="209" t="s">
        <v>45</v>
      </c>
      <c r="O1061" s="43"/>
      <c r="P1061" s="210">
        <f>O1061*H1061</f>
        <v>0</v>
      </c>
      <c r="Q1061" s="210">
        <v>2.9999999999999997E-4</v>
      </c>
      <c r="R1061" s="210">
        <f>Q1061*H1061</f>
        <v>2.0999999999999999E-3</v>
      </c>
      <c r="S1061" s="210">
        <v>0</v>
      </c>
      <c r="T1061" s="211">
        <f>S1061*H1061</f>
        <v>0</v>
      </c>
      <c r="AR1061" s="25" t="s">
        <v>281</v>
      </c>
      <c r="AT1061" s="25" t="s">
        <v>156</v>
      </c>
      <c r="AU1061" s="25" t="s">
        <v>81</v>
      </c>
      <c r="AY1061" s="25" t="s">
        <v>154</v>
      </c>
      <c r="BE1061" s="212">
        <f>IF(N1061="základní",J1061,0)</f>
        <v>0</v>
      </c>
      <c r="BF1061" s="212">
        <f>IF(N1061="snížená",J1061,0)</f>
        <v>0</v>
      </c>
      <c r="BG1061" s="212">
        <f>IF(N1061="zákl. přenesená",J1061,0)</f>
        <v>0</v>
      </c>
      <c r="BH1061" s="212">
        <f>IF(N1061="sníž. přenesená",J1061,0)</f>
        <v>0</v>
      </c>
      <c r="BI1061" s="212">
        <f>IF(N1061="nulová",J1061,0)</f>
        <v>0</v>
      </c>
      <c r="BJ1061" s="25" t="s">
        <v>24</v>
      </c>
      <c r="BK1061" s="212">
        <f>ROUND(I1061*H1061,2)</f>
        <v>0</v>
      </c>
      <c r="BL1061" s="25" t="s">
        <v>281</v>
      </c>
      <c r="BM1061" s="25" t="s">
        <v>1139</v>
      </c>
    </row>
    <row r="1062" spans="2:65" s="1" customFormat="1" ht="48">
      <c r="B1062" s="42"/>
      <c r="C1062" s="64"/>
      <c r="D1062" s="229" t="s">
        <v>163</v>
      </c>
      <c r="E1062" s="64"/>
      <c r="F1062" s="277" t="s">
        <v>1140</v>
      </c>
      <c r="G1062" s="64"/>
      <c r="H1062" s="64"/>
      <c r="I1062" s="169"/>
      <c r="J1062" s="64"/>
      <c r="K1062" s="64"/>
      <c r="L1062" s="62"/>
      <c r="M1062" s="215"/>
      <c r="N1062" s="43"/>
      <c r="O1062" s="43"/>
      <c r="P1062" s="43"/>
      <c r="Q1062" s="43"/>
      <c r="R1062" s="43"/>
      <c r="S1062" s="43"/>
      <c r="T1062" s="79"/>
      <c r="AT1062" s="25" t="s">
        <v>163</v>
      </c>
      <c r="AU1062" s="25" t="s">
        <v>81</v>
      </c>
    </row>
    <row r="1063" spans="2:65" s="1" customFormat="1" ht="22.5" customHeight="1">
      <c r="B1063" s="42"/>
      <c r="C1063" s="201" t="s">
        <v>1141</v>
      </c>
      <c r="D1063" s="201" t="s">
        <v>156</v>
      </c>
      <c r="E1063" s="202" t="s">
        <v>1142</v>
      </c>
      <c r="F1063" s="203" t="s">
        <v>1143</v>
      </c>
      <c r="G1063" s="204" t="s">
        <v>241</v>
      </c>
      <c r="H1063" s="205">
        <v>7</v>
      </c>
      <c r="I1063" s="206"/>
      <c r="J1063" s="207">
        <f>ROUND(I1063*H1063,2)</f>
        <v>0</v>
      </c>
      <c r="K1063" s="203" t="s">
        <v>22</v>
      </c>
      <c r="L1063" s="62"/>
      <c r="M1063" s="208" t="s">
        <v>22</v>
      </c>
      <c r="N1063" s="209" t="s">
        <v>45</v>
      </c>
      <c r="O1063" s="43"/>
      <c r="P1063" s="210">
        <f>O1063*H1063</f>
        <v>0</v>
      </c>
      <c r="Q1063" s="210">
        <v>0</v>
      </c>
      <c r="R1063" s="210">
        <f>Q1063*H1063</f>
        <v>0</v>
      </c>
      <c r="S1063" s="210">
        <v>0</v>
      </c>
      <c r="T1063" s="211">
        <f>S1063*H1063</f>
        <v>0</v>
      </c>
      <c r="AR1063" s="25" t="s">
        <v>281</v>
      </c>
      <c r="AT1063" s="25" t="s">
        <v>156</v>
      </c>
      <c r="AU1063" s="25" t="s">
        <v>81</v>
      </c>
      <c r="AY1063" s="25" t="s">
        <v>154</v>
      </c>
      <c r="BE1063" s="212">
        <f>IF(N1063="základní",J1063,0)</f>
        <v>0</v>
      </c>
      <c r="BF1063" s="212">
        <f>IF(N1063="snížená",J1063,0)</f>
        <v>0</v>
      </c>
      <c r="BG1063" s="212">
        <f>IF(N1063="zákl. přenesená",J1063,0)</f>
        <v>0</v>
      </c>
      <c r="BH1063" s="212">
        <f>IF(N1063="sníž. přenesená",J1063,0)</f>
        <v>0</v>
      </c>
      <c r="BI1063" s="212">
        <f>IF(N1063="nulová",J1063,0)</f>
        <v>0</v>
      </c>
      <c r="BJ1063" s="25" t="s">
        <v>24</v>
      </c>
      <c r="BK1063" s="212">
        <f>ROUND(I1063*H1063,2)</f>
        <v>0</v>
      </c>
      <c r="BL1063" s="25" t="s">
        <v>281</v>
      </c>
      <c r="BM1063" s="25" t="s">
        <v>1144</v>
      </c>
    </row>
    <row r="1064" spans="2:65" s="1" customFormat="1" ht="31.5" customHeight="1">
      <c r="B1064" s="42"/>
      <c r="C1064" s="201" t="s">
        <v>1145</v>
      </c>
      <c r="D1064" s="201" t="s">
        <v>156</v>
      </c>
      <c r="E1064" s="202" t="s">
        <v>1146</v>
      </c>
      <c r="F1064" s="203" t="s">
        <v>1147</v>
      </c>
      <c r="G1064" s="204" t="s">
        <v>730</v>
      </c>
      <c r="H1064" s="278"/>
      <c r="I1064" s="206"/>
      <c r="J1064" s="207">
        <f>ROUND(I1064*H1064,2)</f>
        <v>0</v>
      </c>
      <c r="K1064" s="203" t="s">
        <v>160</v>
      </c>
      <c r="L1064" s="62"/>
      <c r="M1064" s="208" t="s">
        <v>22</v>
      </c>
      <c r="N1064" s="209" t="s">
        <v>45</v>
      </c>
      <c r="O1064" s="43"/>
      <c r="P1064" s="210">
        <f>O1064*H1064</f>
        <v>0</v>
      </c>
      <c r="Q1064" s="210">
        <v>0</v>
      </c>
      <c r="R1064" s="210">
        <f>Q1064*H1064</f>
        <v>0</v>
      </c>
      <c r="S1064" s="210">
        <v>0</v>
      </c>
      <c r="T1064" s="211">
        <f>S1064*H1064</f>
        <v>0</v>
      </c>
      <c r="AR1064" s="25" t="s">
        <v>281</v>
      </c>
      <c r="AT1064" s="25" t="s">
        <v>156</v>
      </c>
      <c r="AU1064" s="25" t="s">
        <v>81</v>
      </c>
      <c r="AY1064" s="25" t="s">
        <v>154</v>
      </c>
      <c r="BE1064" s="212">
        <f>IF(N1064="základní",J1064,0)</f>
        <v>0</v>
      </c>
      <c r="BF1064" s="212">
        <f>IF(N1064="snížená",J1064,0)</f>
        <v>0</v>
      </c>
      <c r="BG1064" s="212">
        <f>IF(N1064="zákl. přenesená",J1064,0)</f>
        <v>0</v>
      </c>
      <c r="BH1064" s="212">
        <f>IF(N1064="sníž. přenesená",J1064,0)</f>
        <v>0</v>
      </c>
      <c r="BI1064" s="212">
        <f>IF(N1064="nulová",J1064,0)</f>
        <v>0</v>
      </c>
      <c r="BJ1064" s="25" t="s">
        <v>24</v>
      </c>
      <c r="BK1064" s="212">
        <f>ROUND(I1064*H1064,2)</f>
        <v>0</v>
      </c>
      <c r="BL1064" s="25" t="s">
        <v>281</v>
      </c>
      <c r="BM1064" s="25" t="s">
        <v>1148</v>
      </c>
    </row>
    <row r="1065" spans="2:65" s="1" customFormat="1" ht="108">
      <c r="B1065" s="42"/>
      <c r="C1065" s="64"/>
      <c r="D1065" s="213" t="s">
        <v>163</v>
      </c>
      <c r="E1065" s="64"/>
      <c r="F1065" s="214" t="s">
        <v>732</v>
      </c>
      <c r="G1065" s="64"/>
      <c r="H1065" s="64"/>
      <c r="I1065" s="169"/>
      <c r="J1065" s="64"/>
      <c r="K1065" s="64"/>
      <c r="L1065" s="62"/>
      <c r="M1065" s="215"/>
      <c r="N1065" s="43"/>
      <c r="O1065" s="43"/>
      <c r="P1065" s="43"/>
      <c r="Q1065" s="43"/>
      <c r="R1065" s="43"/>
      <c r="S1065" s="43"/>
      <c r="T1065" s="79"/>
      <c r="AT1065" s="25" t="s">
        <v>163</v>
      </c>
      <c r="AU1065" s="25" t="s">
        <v>81</v>
      </c>
    </row>
    <row r="1066" spans="2:65" s="11" customFormat="1" ht="29.85" customHeight="1">
      <c r="B1066" s="184"/>
      <c r="C1066" s="185"/>
      <c r="D1066" s="198" t="s">
        <v>73</v>
      </c>
      <c r="E1066" s="199" t="s">
        <v>1149</v>
      </c>
      <c r="F1066" s="199" t="s">
        <v>1150</v>
      </c>
      <c r="G1066" s="185"/>
      <c r="H1066" s="185"/>
      <c r="I1066" s="188"/>
      <c r="J1066" s="200">
        <f>BK1066</f>
        <v>0</v>
      </c>
      <c r="K1066" s="185"/>
      <c r="L1066" s="190"/>
      <c r="M1066" s="191"/>
      <c r="N1066" s="192"/>
      <c r="O1066" s="192"/>
      <c r="P1066" s="193">
        <f>SUM(P1067:P1075)</f>
        <v>0</v>
      </c>
      <c r="Q1066" s="192"/>
      <c r="R1066" s="193">
        <f>SUM(R1067:R1075)</f>
        <v>0.56511</v>
      </c>
      <c r="S1066" s="192"/>
      <c r="T1066" s="194">
        <f>SUM(T1067:T1075)</f>
        <v>0</v>
      </c>
      <c r="AR1066" s="195" t="s">
        <v>81</v>
      </c>
      <c r="AT1066" s="196" t="s">
        <v>73</v>
      </c>
      <c r="AU1066" s="196" t="s">
        <v>24</v>
      </c>
      <c r="AY1066" s="195" t="s">
        <v>154</v>
      </c>
      <c r="BK1066" s="197">
        <f>SUM(BK1067:BK1075)</f>
        <v>0</v>
      </c>
    </row>
    <row r="1067" spans="2:65" s="1" customFormat="1" ht="31.5" customHeight="1">
      <c r="B1067" s="42"/>
      <c r="C1067" s="201" t="s">
        <v>1151</v>
      </c>
      <c r="D1067" s="201" t="s">
        <v>156</v>
      </c>
      <c r="E1067" s="202" t="s">
        <v>1152</v>
      </c>
      <c r="F1067" s="203" t="s">
        <v>1153</v>
      </c>
      <c r="G1067" s="204" t="s">
        <v>241</v>
      </c>
      <c r="H1067" s="205">
        <v>6.3</v>
      </c>
      <c r="I1067" s="206"/>
      <c r="J1067" s="207">
        <f>ROUND(I1067*H1067,2)</f>
        <v>0</v>
      </c>
      <c r="K1067" s="203" t="s">
        <v>160</v>
      </c>
      <c r="L1067" s="62"/>
      <c r="M1067" s="208" t="s">
        <v>22</v>
      </c>
      <c r="N1067" s="209" t="s">
        <v>45</v>
      </c>
      <c r="O1067" s="43"/>
      <c r="P1067" s="210">
        <f>O1067*H1067</f>
        <v>0</v>
      </c>
      <c r="Q1067" s="210">
        <v>3.3000000000000002E-2</v>
      </c>
      <c r="R1067" s="210">
        <f>Q1067*H1067</f>
        <v>0.2079</v>
      </c>
      <c r="S1067" s="210">
        <v>0</v>
      </c>
      <c r="T1067" s="211">
        <f>S1067*H1067</f>
        <v>0</v>
      </c>
      <c r="AR1067" s="25" t="s">
        <v>281</v>
      </c>
      <c r="AT1067" s="25" t="s">
        <v>156</v>
      </c>
      <c r="AU1067" s="25" t="s">
        <v>81</v>
      </c>
      <c r="AY1067" s="25" t="s">
        <v>154</v>
      </c>
      <c r="BE1067" s="212">
        <f>IF(N1067="základní",J1067,0)</f>
        <v>0</v>
      </c>
      <c r="BF1067" s="212">
        <f>IF(N1067="snížená",J1067,0)</f>
        <v>0</v>
      </c>
      <c r="BG1067" s="212">
        <f>IF(N1067="zákl. přenesená",J1067,0)</f>
        <v>0</v>
      </c>
      <c r="BH1067" s="212">
        <f>IF(N1067="sníž. přenesená",J1067,0)</f>
        <v>0</v>
      </c>
      <c r="BI1067" s="212">
        <f>IF(N1067="nulová",J1067,0)</f>
        <v>0</v>
      </c>
      <c r="BJ1067" s="25" t="s">
        <v>24</v>
      </c>
      <c r="BK1067" s="212">
        <f>ROUND(I1067*H1067,2)</f>
        <v>0</v>
      </c>
      <c r="BL1067" s="25" t="s">
        <v>281</v>
      </c>
      <c r="BM1067" s="25" t="s">
        <v>1154</v>
      </c>
    </row>
    <row r="1068" spans="2:65" s="12" customFormat="1" ht="12">
      <c r="B1068" s="216"/>
      <c r="C1068" s="217"/>
      <c r="D1068" s="213" t="s">
        <v>165</v>
      </c>
      <c r="E1068" s="218" t="s">
        <v>22</v>
      </c>
      <c r="F1068" s="219" t="s">
        <v>1155</v>
      </c>
      <c r="G1068" s="217"/>
      <c r="H1068" s="220" t="s">
        <v>22</v>
      </c>
      <c r="I1068" s="221"/>
      <c r="J1068" s="217"/>
      <c r="K1068" s="217"/>
      <c r="L1068" s="222"/>
      <c r="M1068" s="223"/>
      <c r="N1068" s="224"/>
      <c r="O1068" s="224"/>
      <c r="P1068" s="224"/>
      <c r="Q1068" s="224"/>
      <c r="R1068" s="224"/>
      <c r="S1068" s="224"/>
      <c r="T1068" s="225"/>
      <c r="AT1068" s="226" t="s">
        <v>165</v>
      </c>
      <c r="AU1068" s="226" t="s">
        <v>81</v>
      </c>
      <c r="AV1068" s="12" t="s">
        <v>24</v>
      </c>
      <c r="AW1068" s="12" t="s">
        <v>37</v>
      </c>
      <c r="AX1068" s="12" t="s">
        <v>74</v>
      </c>
      <c r="AY1068" s="226" t="s">
        <v>154</v>
      </c>
    </row>
    <row r="1069" spans="2:65" s="12" customFormat="1" ht="12">
      <c r="B1069" s="216"/>
      <c r="C1069" s="217"/>
      <c r="D1069" s="213" t="s">
        <v>165</v>
      </c>
      <c r="E1069" s="218" t="s">
        <v>22</v>
      </c>
      <c r="F1069" s="219" t="s">
        <v>1156</v>
      </c>
      <c r="G1069" s="217"/>
      <c r="H1069" s="220" t="s">
        <v>22</v>
      </c>
      <c r="I1069" s="221"/>
      <c r="J1069" s="217"/>
      <c r="K1069" s="217"/>
      <c r="L1069" s="222"/>
      <c r="M1069" s="223"/>
      <c r="N1069" s="224"/>
      <c r="O1069" s="224"/>
      <c r="P1069" s="224"/>
      <c r="Q1069" s="224"/>
      <c r="R1069" s="224"/>
      <c r="S1069" s="224"/>
      <c r="T1069" s="225"/>
      <c r="AT1069" s="226" t="s">
        <v>165</v>
      </c>
      <c r="AU1069" s="226" t="s">
        <v>81</v>
      </c>
      <c r="AV1069" s="12" t="s">
        <v>24</v>
      </c>
      <c r="AW1069" s="12" t="s">
        <v>37</v>
      </c>
      <c r="AX1069" s="12" t="s">
        <v>74</v>
      </c>
      <c r="AY1069" s="226" t="s">
        <v>154</v>
      </c>
    </row>
    <row r="1070" spans="2:65" s="12" customFormat="1" ht="12">
      <c r="B1070" s="216"/>
      <c r="C1070" s="217"/>
      <c r="D1070" s="213" t="s">
        <v>165</v>
      </c>
      <c r="E1070" s="218" t="s">
        <v>22</v>
      </c>
      <c r="F1070" s="219" t="s">
        <v>1157</v>
      </c>
      <c r="G1070" s="217"/>
      <c r="H1070" s="220" t="s">
        <v>22</v>
      </c>
      <c r="I1070" s="221"/>
      <c r="J1070" s="217"/>
      <c r="K1070" s="217"/>
      <c r="L1070" s="222"/>
      <c r="M1070" s="223"/>
      <c r="N1070" s="224"/>
      <c r="O1070" s="224"/>
      <c r="P1070" s="224"/>
      <c r="Q1070" s="224"/>
      <c r="R1070" s="224"/>
      <c r="S1070" s="224"/>
      <c r="T1070" s="225"/>
      <c r="AT1070" s="226" t="s">
        <v>165</v>
      </c>
      <c r="AU1070" s="226" t="s">
        <v>81</v>
      </c>
      <c r="AV1070" s="12" t="s">
        <v>24</v>
      </c>
      <c r="AW1070" s="12" t="s">
        <v>37</v>
      </c>
      <c r="AX1070" s="12" t="s">
        <v>74</v>
      </c>
      <c r="AY1070" s="226" t="s">
        <v>154</v>
      </c>
    </row>
    <row r="1071" spans="2:65" s="13" customFormat="1" ht="12">
      <c r="B1071" s="227"/>
      <c r="C1071" s="228"/>
      <c r="D1071" s="229" t="s">
        <v>165</v>
      </c>
      <c r="E1071" s="230" t="s">
        <v>22</v>
      </c>
      <c r="F1071" s="231" t="s">
        <v>1158</v>
      </c>
      <c r="G1071" s="228"/>
      <c r="H1071" s="232">
        <v>6.3</v>
      </c>
      <c r="I1071" s="233"/>
      <c r="J1071" s="228"/>
      <c r="K1071" s="228"/>
      <c r="L1071" s="234"/>
      <c r="M1071" s="235"/>
      <c r="N1071" s="236"/>
      <c r="O1071" s="236"/>
      <c r="P1071" s="236"/>
      <c r="Q1071" s="236"/>
      <c r="R1071" s="236"/>
      <c r="S1071" s="236"/>
      <c r="T1071" s="237"/>
      <c r="AT1071" s="238" t="s">
        <v>165</v>
      </c>
      <c r="AU1071" s="238" t="s">
        <v>81</v>
      </c>
      <c r="AV1071" s="13" t="s">
        <v>81</v>
      </c>
      <c r="AW1071" s="13" t="s">
        <v>37</v>
      </c>
      <c r="AX1071" s="13" t="s">
        <v>24</v>
      </c>
      <c r="AY1071" s="238" t="s">
        <v>154</v>
      </c>
    </row>
    <row r="1072" spans="2:65" s="1" customFormat="1" ht="22.5" customHeight="1">
      <c r="B1072" s="42"/>
      <c r="C1072" s="267" t="s">
        <v>1159</v>
      </c>
      <c r="D1072" s="267" t="s">
        <v>367</v>
      </c>
      <c r="E1072" s="268" t="s">
        <v>1160</v>
      </c>
      <c r="F1072" s="269" t="s">
        <v>1161</v>
      </c>
      <c r="G1072" s="270" t="s">
        <v>241</v>
      </c>
      <c r="H1072" s="271">
        <v>6.6150000000000002</v>
      </c>
      <c r="I1072" s="272"/>
      <c r="J1072" s="273">
        <f>ROUND(I1072*H1072,2)</f>
        <v>0</v>
      </c>
      <c r="K1072" s="269" t="s">
        <v>22</v>
      </c>
      <c r="L1072" s="274"/>
      <c r="M1072" s="275" t="s">
        <v>22</v>
      </c>
      <c r="N1072" s="276" t="s">
        <v>45</v>
      </c>
      <c r="O1072" s="43"/>
      <c r="P1072" s="210">
        <f>O1072*H1072</f>
        <v>0</v>
      </c>
      <c r="Q1072" s="210">
        <v>5.3999999999999999E-2</v>
      </c>
      <c r="R1072" s="210">
        <f>Q1072*H1072</f>
        <v>0.35721000000000003</v>
      </c>
      <c r="S1072" s="210">
        <v>0</v>
      </c>
      <c r="T1072" s="211">
        <f>S1072*H1072</f>
        <v>0</v>
      </c>
      <c r="AR1072" s="25" t="s">
        <v>430</v>
      </c>
      <c r="AT1072" s="25" t="s">
        <v>367</v>
      </c>
      <c r="AU1072" s="25" t="s">
        <v>81</v>
      </c>
      <c r="AY1072" s="25" t="s">
        <v>154</v>
      </c>
      <c r="BE1072" s="212">
        <f>IF(N1072="základní",J1072,0)</f>
        <v>0</v>
      </c>
      <c r="BF1072" s="212">
        <f>IF(N1072="snížená",J1072,0)</f>
        <v>0</v>
      </c>
      <c r="BG1072" s="212">
        <f>IF(N1072="zákl. přenesená",J1072,0)</f>
        <v>0</v>
      </c>
      <c r="BH1072" s="212">
        <f>IF(N1072="sníž. přenesená",J1072,0)</f>
        <v>0</v>
      </c>
      <c r="BI1072" s="212">
        <f>IF(N1072="nulová",J1072,0)</f>
        <v>0</v>
      </c>
      <c r="BJ1072" s="25" t="s">
        <v>24</v>
      </c>
      <c r="BK1072" s="212">
        <f>ROUND(I1072*H1072,2)</f>
        <v>0</v>
      </c>
      <c r="BL1072" s="25" t="s">
        <v>281</v>
      </c>
      <c r="BM1072" s="25" t="s">
        <v>1162</v>
      </c>
    </row>
    <row r="1073" spans="2:65" s="13" customFormat="1" ht="12">
      <c r="B1073" s="227"/>
      <c r="C1073" s="228"/>
      <c r="D1073" s="229" t="s">
        <v>165</v>
      </c>
      <c r="E1073" s="230" t="s">
        <v>22</v>
      </c>
      <c r="F1073" s="231" t="s">
        <v>1163</v>
      </c>
      <c r="G1073" s="228"/>
      <c r="H1073" s="232">
        <v>6.6150000000000002</v>
      </c>
      <c r="I1073" s="233"/>
      <c r="J1073" s="228"/>
      <c r="K1073" s="228"/>
      <c r="L1073" s="234"/>
      <c r="M1073" s="235"/>
      <c r="N1073" s="236"/>
      <c r="O1073" s="236"/>
      <c r="P1073" s="236"/>
      <c r="Q1073" s="236"/>
      <c r="R1073" s="236"/>
      <c r="S1073" s="236"/>
      <c r="T1073" s="237"/>
      <c r="AT1073" s="238" t="s">
        <v>165</v>
      </c>
      <c r="AU1073" s="238" t="s">
        <v>81</v>
      </c>
      <c r="AV1073" s="13" t="s">
        <v>81</v>
      </c>
      <c r="AW1073" s="13" t="s">
        <v>37</v>
      </c>
      <c r="AX1073" s="13" t="s">
        <v>24</v>
      </c>
      <c r="AY1073" s="238" t="s">
        <v>154</v>
      </c>
    </row>
    <row r="1074" spans="2:65" s="1" customFormat="1" ht="31.5" customHeight="1">
      <c r="B1074" s="42"/>
      <c r="C1074" s="201" t="s">
        <v>1164</v>
      </c>
      <c r="D1074" s="201" t="s">
        <v>156</v>
      </c>
      <c r="E1074" s="202" t="s">
        <v>1165</v>
      </c>
      <c r="F1074" s="203" t="s">
        <v>1166</v>
      </c>
      <c r="G1074" s="204" t="s">
        <v>730</v>
      </c>
      <c r="H1074" s="278"/>
      <c r="I1074" s="206"/>
      <c r="J1074" s="207">
        <f>ROUND(I1074*H1074,2)</f>
        <v>0</v>
      </c>
      <c r="K1074" s="203" t="s">
        <v>160</v>
      </c>
      <c r="L1074" s="62"/>
      <c r="M1074" s="208" t="s">
        <v>22</v>
      </c>
      <c r="N1074" s="209" t="s">
        <v>45</v>
      </c>
      <c r="O1074" s="43"/>
      <c r="P1074" s="210">
        <f>O1074*H1074</f>
        <v>0</v>
      </c>
      <c r="Q1074" s="210">
        <v>0</v>
      </c>
      <c r="R1074" s="210">
        <f>Q1074*H1074</f>
        <v>0</v>
      </c>
      <c r="S1074" s="210">
        <v>0</v>
      </c>
      <c r="T1074" s="211">
        <f>S1074*H1074</f>
        <v>0</v>
      </c>
      <c r="AR1074" s="25" t="s">
        <v>281</v>
      </c>
      <c r="AT1074" s="25" t="s">
        <v>156</v>
      </c>
      <c r="AU1074" s="25" t="s">
        <v>81</v>
      </c>
      <c r="AY1074" s="25" t="s">
        <v>154</v>
      </c>
      <c r="BE1074" s="212">
        <f>IF(N1074="základní",J1074,0)</f>
        <v>0</v>
      </c>
      <c r="BF1074" s="212">
        <f>IF(N1074="snížená",J1074,0)</f>
        <v>0</v>
      </c>
      <c r="BG1074" s="212">
        <f>IF(N1074="zákl. přenesená",J1074,0)</f>
        <v>0</v>
      </c>
      <c r="BH1074" s="212">
        <f>IF(N1074="sníž. přenesená",J1074,0)</f>
        <v>0</v>
      </c>
      <c r="BI1074" s="212">
        <f>IF(N1074="nulová",J1074,0)</f>
        <v>0</v>
      </c>
      <c r="BJ1074" s="25" t="s">
        <v>24</v>
      </c>
      <c r="BK1074" s="212">
        <f>ROUND(I1074*H1074,2)</f>
        <v>0</v>
      </c>
      <c r="BL1074" s="25" t="s">
        <v>281</v>
      </c>
      <c r="BM1074" s="25" t="s">
        <v>1167</v>
      </c>
    </row>
    <row r="1075" spans="2:65" s="1" customFormat="1" ht="108">
      <c r="B1075" s="42"/>
      <c r="C1075" s="64"/>
      <c r="D1075" s="213" t="s">
        <v>163</v>
      </c>
      <c r="E1075" s="64"/>
      <c r="F1075" s="214" t="s">
        <v>1168</v>
      </c>
      <c r="G1075" s="64"/>
      <c r="H1075" s="64"/>
      <c r="I1075" s="169"/>
      <c r="J1075" s="64"/>
      <c r="K1075" s="64"/>
      <c r="L1075" s="62"/>
      <c r="M1075" s="215"/>
      <c r="N1075" s="43"/>
      <c r="O1075" s="43"/>
      <c r="P1075" s="43"/>
      <c r="Q1075" s="43"/>
      <c r="R1075" s="43"/>
      <c r="S1075" s="43"/>
      <c r="T1075" s="79"/>
      <c r="AT1075" s="25" t="s">
        <v>163</v>
      </c>
      <c r="AU1075" s="25" t="s">
        <v>81</v>
      </c>
    </row>
    <row r="1076" spans="2:65" s="11" customFormat="1" ht="29.85" customHeight="1">
      <c r="B1076" s="184"/>
      <c r="C1076" s="185"/>
      <c r="D1076" s="198" t="s">
        <v>73</v>
      </c>
      <c r="E1076" s="199" t="s">
        <v>1169</v>
      </c>
      <c r="F1076" s="199" t="s">
        <v>1170</v>
      </c>
      <c r="G1076" s="185"/>
      <c r="H1076" s="185"/>
      <c r="I1076" s="188"/>
      <c r="J1076" s="200">
        <f>BK1076</f>
        <v>0</v>
      </c>
      <c r="K1076" s="185"/>
      <c r="L1076" s="190"/>
      <c r="M1076" s="191"/>
      <c r="N1076" s="192"/>
      <c r="O1076" s="192"/>
      <c r="P1076" s="193">
        <f>SUM(P1077:P1088)</f>
        <v>0</v>
      </c>
      <c r="Q1076" s="192"/>
      <c r="R1076" s="193">
        <f>SUM(R1077:R1088)</f>
        <v>1.30824E-3</v>
      </c>
      <c r="S1076" s="192"/>
      <c r="T1076" s="194">
        <f>SUM(T1077:T1088)</f>
        <v>0</v>
      </c>
      <c r="AR1076" s="195" t="s">
        <v>81</v>
      </c>
      <c r="AT1076" s="196" t="s">
        <v>73</v>
      </c>
      <c r="AU1076" s="196" t="s">
        <v>24</v>
      </c>
      <c r="AY1076" s="195" t="s">
        <v>154</v>
      </c>
      <c r="BK1076" s="197">
        <f>SUM(BK1077:BK1088)</f>
        <v>0</v>
      </c>
    </row>
    <row r="1077" spans="2:65" s="1" customFormat="1" ht="31.5" customHeight="1">
      <c r="B1077" s="42"/>
      <c r="C1077" s="201" t="s">
        <v>1171</v>
      </c>
      <c r="D1077" s="201" t="s">
        <v>156</v>
      </c>
      <c r="E1077" s="202" t="s">
        <v>1172</v>
      </c>
      <c r="F1077" s="203" t="s">
        <v>1173</v>
      </c>
      <c r="G1077" s="204" t="s">
        <v>241</v>
      </c>
      <c r="H1077" s="205">
        <v>5.6879999999999997</v>
      </c>
      <c r="I1077" s="206"/>
      <c r="J1077" s="207">
        <f>ROUND(I1077*H1077,2)</f>
        <v>0</v>
      </c>
      <c r="K1077" s="203" t="s">
        <v>22</v>
      </c>
      <c r="L1077" s="62"/>
      <c r="M1077" s="208" t="s">
        <v>22</v>
      </c>
      <c r="N1077" s="209" t="s">
        <v>45</v>
      </c>
      <c r="O1077" s="43"/>
      <c r="P1077" s="210">
        <f>O1077*H1077</f>
        <v>0</v>
      </c>
      <c r="Q1077" s="210">
        <v>2.3000000000000001E-4</v>
      </c>
      <c r="R1077" s="210">
        <f>Q1077*H1077</f>
        <v>1.30824E-3</v>
      </c>
      <c r="S1077" s="210">
        <v>0</v>
      </c>
      <c r="T1077" s="211">
        <f>S1077*H1077</f>
        <v>0</v>
      </c>
      <c r="AR1077" s="25" t="s">
        <v>281</v>
      </c>
      <c r="AT1077" s="25" t="s">
        <v>156</v>
      </c>
      <c r="AU1077" s="25" t="s">
        <v>81</v>
      </c>
      <c r="AY1077" s="25" t="s">
        <v>154</v>
      </c>
      <c r="BE1077" s="212">
        <f>IF(N1077="základní",J1077,0)</f>
        <v>0</v>
      </c>
      <c r="BF1077" s="212">
        <f>IF(N1077="snížená",J1077,0)</f>
        <v>0</v>
      </c>
      <c r="BG1077" s="212">
        <f>IF(N1077="zákl. přenesená",J1077,0)</f>
        <v>0</v>
      </c>
      <c r="BH1077" s="212">
        <f>IF(N1077="sníž. přenesená",J1077,0)</f>
        <v>0</v>
      </c>
      <c r="BI1077" s="212">
        <f>IF(N1077="nulová",J1077,0)</f>
        <v>0</v>
      </c>
      <c r="BJ1077" s="25" t="s">
        <v>24</v>
      </c>
      <c r="BK1077" s="212">
        <f>ROUND(I1077*H1077,2)</f>
        <v>0</v>
      </c>
      <c r="BL1077" s="25" t="s">
        <v>281</v>
      </c>
      <c r="BM1077" s="25" t="s">
        <v>1174</v>
      </c>
    </row>
    <row r="1078" spans="2:65" s="12" customFormat="1" ht="12">
      <c r="B1078" s="216"/>
      <c r="C1078" s="217"/>
      <c r="D1078" s="213" t="s">
        <v>165</v>
      </c>
      <c r="E1078" s="218" t="s">
        <v>22</v>
      </c>
      <c r="F1078" s="219" t="s">
        <v>1175</v>
      </c>
      <c r="G1078" s="217"/>
      <c r="H1078" s="220" t="s">
        <v>22</v>
      </c>
      <c r="I1078" s="221"/>
      <c r="J1078" s="217"/>
      <c r="K1078" s="217"/>
      <c r="L1078" s="222"/>
      <c r="M1078" s="223"/>
      <c r="N1078" s="224"/>
      <c r="O1078" s="224"/>
      <c r="P1078" s="224"/>
      <c r="Q1078" s="224"/>
      <c r="R1078" s="224"/>
      <c r="S1078" s="224"/>
      <c r="T1078" s="225"/>
      <c r="AT1078" s="226" t="s">
        <v>165</v>
      </c>
      <c r="AU1078" s="226" t="s">
        <v>81</v>
      </c>
      <c r="AV1078" s="12" t="s">
        <v>24</v>
      </c>
      <c r="AW1078" s="12" t="s">
        <v>37</v>
      </c>
      <c r="AX1078" s="12" t="s">
        <v>74</v>
      </c>
      <c r="AY1078" s="226" t="s">
        <v>154</v>
      </c>
    </row>
    <row r="1079" spans="2:65" s="12" customFormat="1" ht="12">
      <c r="B1079" s="216"/>
      <c r="C1079" s="217"/>
      <c r="D1079" s="213" t="s">
        <v>165</v>
      </c>
      <c r="E1079" s="218" t="s">
        <v>22</v>
      </c>
      <c r="F1079" s="219" t="s">
        <v>1176</v>
      </c>
      <c r="G1079" s="217"/>
      <c r="H1079" s="220" t="s">
        <v>22</v>
      </c>
      <c r="I1079" s="221"/>
      <c r="J1079" s="217"/>
      <c r="K1079" s="217"/>
      <c r="L1079" s="222"/>
      <c r="M1079" s="223"/>
      <c r="N1079" s="224"/>
      <c r="O1079" s="224"/>
      <c r="P1079" s="224"/>
      <c r="Q1079" s="224"/>
      <c r="R1079" s="224"/>
      <c r="S1079" s="224"/>
      <c r="T1079" s="225"/>
      <c r="AT1079" s="226" t="s">
        <v>165</v>
      </c>
      <c r="AU1079" s="226" t="s">
        <v>81</v>
      </c>
      <c r="AV1079" s="12" t="s">
        <v>24</v>
      </c>
      <c r="AW1079" s="12" t="s">
        <v>37</v>
      </c>
      <c r="AX1079" s="12" t="s">
        <v>74</v>
      </c>
      <c r="AY1079" s="226" t="s">
        <v>154</v>
      </c>
    </row>
    <row r="1080" spans="2:65" s="12" customFormat="1" ht="12">
      <c r="B1080" s="216"/>
      <c r="C1080" s="217"/>
      <c r="D1080" s="213" t="s">
        <v>165</v>
      </c>
      <c r="E1080" s="218" t="s">
        <v>22</v>
      </c>
      <c r="F1080" s="219" t="s">
        <v>527</v>
      </c>
      <c r="G1080" s="217"/>
      <c r="H1080" s="220" t="s">
        <v>22</v>
      </c>
      <c r="I1080" s="221"/>
      <c r="J1080" s="217"/>
      <c r="K1080" s="217"/>
      <c r="L1080" s="222"/>
      <c r="M1080" s="223"/>
      <c r="N1080" s="224"/>
      <c r="O1080" s="224"/>
      <c r="P1080" s="224"/>
      <c r="Q1080" s="224"/>
      <c r="R1080" s="224"/>
      <c r="S1080" s="224"/>
      <c r="T1080" s="225"/>
      <c r="AT1080" s="226" t="s">
        <v>165</v>
      </c>
      <c r="AU1080" s="226" t="s">
        <v>81</v>
      </c>
      <c r="AV1080" s="12" t="s">
        <v>24</v>
      </c>
      <c r="AW1080" s="12" t="s">
        <v>37</v>
      </c>
      <c r="AX1080" s="12" t="s">
        <v>74</v>
      </c>
      <c r="AY1080" s="226" t="s">
        <v>154</v>
      </c>
    </row>
    <row r="1081" spans="2:65" s="13" customFormat="1" ht="12">
      <c r="B1081" s="227"/>
      <c r="C1081" s="228"/>
      <c r="D1081" s="213" t="s">
        <v>165</v>
      </c>
      <c r="E1081" s="239" t="s">
        <v>22</v>
      </c>
      <c r="F1081" s="240" t="s">
        <v>1177</v>
      </c>
      <c r="G1081" s="228"/>
      <c r="H1081" s="241">
        <v>1.4219999999999999</v>
      </c>
      <c r="I1081" s="233"/>
      <c r="J1081" s="228"/>
      <c r="K1081" s="228"/>
      <c r="L1081" s="234"/>
      <c r="M1081" s="235"/>
      <c r="N1081" s="236"/>
      <c r="O1081" s="236"/>
      <c r="P1081" s="236"/>
      <c r="Q1081" s="236"/>
      <c r="R1081" s="236"/>
      <c r="S1081" s="236"/>
      <c r="T1081" s="237"/>
      <c r="AT1081" s="238" t="s">
        <v>165</v>
      </c>
      <c r="AU1081" s="238" t="s">
        <v>81</v>
      </c>
      <c r="AV1081" s="13" t="s">
        <v>81</v>
      </c>
      <c r="AW1081" s="13" t="s">
        <v>37</v>
      </c>
      <c r="AX1081" s="13" t="s">
        <v>74</v>
      </c>
      <c r="AY1081" s="238" t="s">
        <v>154</v>
      </c>
    </row>
    <row r="1082" spans="2:65" s="12" customFormat="1" ht="12">
      <c r="B1082" s="216"/>
      <c r="C1082" s="217"/>
      <c r="D1082" s="213" t="s">
        <v>165</v>
      </c>
      <c r="E1082" s="218" t="s">
        <v>22</v>
      </c>
      <c r="F1082" s="219" t="s">
        <v>528</v>
      </c>
      <c r="G1082" s="217"/>
      <c r="H1082" s="220" t="s">
        <v>22</v>
      </c>
      <c r="I1082" s="221"/>
      <c r="J1082" s="217"/>
      <c r="K1082" s="217"/>
      <c r="L1082" s="222"/>
      <c r="M1082" s="223"/>
      <c r="N1082" s="224"/>
      <c r="O1082" s="224"/>
      <c r="P1082" s="224"/>
      <c r="Q1082" s="224"/>
      <c r="R1082" s="224"/>
      <c r="S1082" s="224"/>
      <c r="T1082" s="225"/>
      <c r="AT1082" s="226" t="s">
        <v>165</v>
      </c>
      <c r="AU1082" s="226" t="s">
        <v>81</v>
      </c>
      <c r="AV1082" s="12" t="s">
        <v>24</v>
      </c>
      <c r="AW1082" s="12" t="s">
        <v>37</v>
      </c>
      <c r="AX1082" s="12" t="s">
        <v>74</v>
      </c>
      <c r="AY1082" s="226" t="s">
        <v>154</v>
      </c>
    </row>
    <row r="1083" spans="2:65" s="13" customFormat="1" ht="12">
      <c r="B1083" s="227"/>
      <c r="C1083" s="228"/>
      <c r="D1083" s="213" t="s">
        <v>165</v>
      </c>
      <c r="E1083" s="239" t="s">
        <v>22</v>
      </c>
      <c r="F1083" s="240" t="s">
        <v>1178</v>
      </c>
      <c r="G1083" s="228"/>
      <c r="H1083" s="241">
        <v>1.3919999999999999</v>
      </c>
      <c r="I1083" s="233"/>
      <c r="J1083" s="228"/>
      <c r="K1083" s="228"/>
      <c r="L1083" s="234"/>
      <c r="M1083" s="235"/>
      <c r="N1083" s="236"/>
      <c r="O1083" s="236"/>
      <c r="P1083" s="236"/>
      <c r="Q1083" s="236"/>
      <c r="R1083" s="236"/>
      <c r="S1083" s="236"/>
      <c r="T1083" s="237"/>
      <c r="AT1083" s="238" t="s">
        <v>165</v>
      </c>
      <c r="AU1083" s="238" t="s">
        <v>81</v>
      </c>
      <c r="AV1083" s="13" t="s">
        <v>81</v>
      </c>
      <c r="AW1083" s="13" t="s">
        <v>37</v>
      </c>
      <c r="AX1083" s="13" t="s">
        <v>74</v>
      </c>
      <c r="AY1083" s="238" t="s">
        <v>154</v>
      </c>
    </row>
    <row r="1084" spans="2:65" s="12" customFormat="1" ht="12">
      <c r="B1084" s="216"/>
      <c r="C1084" s="217"/>
      <c r="D1084" s="213" t="s">
        <v>165</v>
      </c>
      <c r="E1084" s="218" t="s">
        <v>22</v>
      </c>
      <c r="F1084" s="219" t="s">
        <v>529</v>
      </c>
      <c r="G1084" s="217"/>
      <c r="H1084" s="220" t="s">
        <v>22</v>
      </c>
      <c r="I1084" s="221"/>
      <c r="J1084" s="217"/>
      <c r="K1084" s="217"/>
      <c r="L1084" s="222"/>
      <c r="M1084" s="223"/>
      <c r="N1084" s="224"/>
      <c r="O1084" s="224"/>
      <c r="P1084" s="224"/>
      <c r="Q1084" s="224"/>
      <c r="R1084" s="224"/>
      <c r="S1084" s="224"/>
      <c r="T1084" s="225"/>
      <c r="AT1084" s="226" t="s">
        <v>165</v>
      </c>
      <c r="AU1084" s="226" t="s">
        <v>81</v>
      </c>
      <c r="AV1084" s="12" t="s">
        <v>24</v>
      </c>
      <c r="AW1084" s="12" t="s">
        <v>37</v>
      </c>
      <c r="AX1084" s="12" t="s">
        <v>74</v>
      </c>
      <c r="AY1084" s="226" t="s">
        <v>154</v>
      </c>
    </row>
    <row r="1085" spans="2:65" s="13" customFormat="1" ht="12">
      <c r="B1085" s="227"/>
      <c r="C1085" s="228"/>
      <c r="D1085" s="213" t="s">
        <v>165</v>
      </c>
      <c r="E1085" s="239" t="s">
        <v>22</v>
      </c>
      <c r="F1085" s="240" t="s">
        <v>1179</v>
      </c>
      <c r="G1085" s="228"/>
      <c r="H1085" s="241">
        <v>1.3620000000000001</v>
      </c>
      <c r="I1085" s="233"/>
      <c r="J1085" s="228"/>
      <c r="K1085" s="228"/>
      <c r="L1085" s="234"/>
      <c r="M1085" s="235"/>
      <c r="N1085" s="236"/>
      <c r="O1085" s="236"/>
      <c r="P1085" s="236"/>
      <c r="Q1085" s="236"/>
      <c r="R1085" s="236"/>
      <c r="S1085" s="236"/>
      <c r="T1085" s="237"/>
      <c r="AT1085" s="238" t="s">
        <v>165</v>
      </c>
      <c r="AU1085" s="238" t="s">
        <v>81</v>
      </c>
      <c r="AV1085" s="13" t="s">
        <v>81</v>
      </c>
      <c r="AW1085" s="13" t="s">
        <v>37</v>
      </c>
      <c r="AX1085" s="13" t="s">
        <v>74</v>
      </c>
      <c r="AY1085" s="238" t="s">
        <v>154</v>
      </c>
    </row>
    <row r="1086" spans="2:65" s="12" customFormat="1" ht="12">
      <c r="B1086" s="216"/>
      <c r="C1086" s="217"/>
      <c r="D1086" s="213" t="s">
        <v>165</v>
      </c>
      <c r="E1086" s="218" t="s">
        <v>22</v>
      </c>
      <c r="F1086" s="219" t="s">
        <v>530</v>
      </c>
      <c r="G1086" s="217"/>
      <c r="H1086" s="220" t="s">
        <v>22</v>
      </c>
      <c r="I1086" s="221"/>
      <c r="J1086" s="217"/>
      <c r="K1086" s="217"/>
      <c r="L1086" s="222"/>
      <c r="M1086" s="223"/>
      <c r="N1086" s="224"/>
      <c r="O1086" s="224"/>
      <c r="P1086" s="224"/>
      <c r="Q1086" s="224"/>
      <c r="R1086" s="224"/>
      <c r="S1086" s="224"/>
      <c r="T1086" s="225"/>
      <c r="AT1086" s="226" t="s">
        <v>165</v>
      </c>
      <c r="AU1086" s="226" t="s">
        <v>81</v>
      </c>
      <c r="AV1086" s="12" t="s">
        <v>24</v>
      </c>
      <c r="AW1086" s="12" t="s">
        <v>37</v>
      </c>
      <c r="AX1086" s="12" t="s">
        <v>74</v>
      </c>
      <c r="AY1086" s="226" t="s">
        <v>154</v>
      </c>
    </row>
    <row r="1087" spans="2:65" s="13" customFormat="1" ht="12">
      <c r="B1087" s="227"/>
      <c r="C1087" s="228"/>
      <c r="D1087" s="213" t="s">
        <v>165</v>
      </c>
      <c r="E1087" s="239" t="s">
        <v>22</v>
      </c>
      <c r="F1087" s="240" t="s">
        <v>1180</v>
      </c>
      <c r="G1087" s="228"/>
      <c r="H1087" s="241">
        <v>1.512</v>
      </c>
      <c r="I1087" s="233"/>
      <c r="J1087" s="228"/>
      <c r="K1087" s="228"/>
      <c r="L1087" s="234"/>
      <c r="M1087" s="235"/>
      <c r="N1087" s="236"/>
      <c r="O1087" s="236"/>
      <c r="P1087" s="236"/>
      <c r="Q1087" s="236"/>
      <c r="R1087" s="236"/>
      <c r="S1087" s="236"/>
      <c r="T1087" s="237"/>
      <c r="AT1087" s="238" t="s">
        <v>165</v>
      </c>
      <c r="AU1087" s="238" t="s">
        <v>81</v>
      </c>
      <c r="AV1087" s="13" t="s">
        <v>81</v>
      </c>
      <c r="AW1087" s="13" t="s">
        <v>37</v>
      </c>
      <c r="AX1087" s="13" t="s">
        <v>74</v>
      </c>
      <c r="AY1087" s="238" t="s">
        <v>154</v>
      </c>
    </row>
    <row r="1088" spans="2:65" s="14" customFormat="1" ht="12">
      <c r="B1088" s="242"/>
      <c r="C1088" s="243"/>
      <c r="D1088" s="213" t="s">
        <v>165</v>
      </c>
      <c r="E1088" s="264" t="s">
        <v>22</v>
      </c>
      <c r="F1088" s="265" t="s">
        <v>178</v>
      </c>
      <c r="G1088" s="243"/>
      <c r="H1088" s="266">
        <v>5.6879999999999997</v>
      </c>
      <c r="I1088" s="247"/>
      <c r="J1088" s="243"/>
      <c r="K1088" s="243"/>
      <c r="L1088" s="248"/>
      <c r="M1088" s="249"/>
      <c r="N1088" s="250"/>
      <c r="O1088" s="250"/>
      <c r="P1088" s="250"/>
      <c r="Q1088" s="250"/>
      <c r="R1088" s="250"/>
      <c r="S1088" s="250"/>
      <c r="T1088" s="251"/>
      <c r="AT1088" s="252" t="s">
        <v>165</v>
      </c>
      <c r="AU1088" s="252" t="s">
        <v>81</v>
      </c>
      <c r="AV1088" s="14" t="s">
        <v>161</v>
      </c>
      <c r="AW1088" s="14" t="s">
        <v>37</v>
      </c>
      <c r="AX1088" s="14" t="s">
        <v>24</v>
      </c>
      <c r="AY1088" s="252" t="s">
        <v>154</v>
      </c>
    </row>
    <row r="1089" spans="2:65" s="11" customFormat="1" ht="29.85" customHeight="1">
      <c r="B1089" s="184"/>
      <c r="C1089" s="185"/>
      <c r="D1089" s="198" t="s">
        <v>73</v>
      </c>
      <c r="E1089" s="199" t="s">
        <v>1181</v>
      </c>
      <c r="F1089" s="199" t="s">
        <v>1182</v>
      </c>
      <c r="G1089" s="185"/>
      <c r="H1089" s="185"/>
      <c r="I1089" s="188"/>
      <c r="J1089" s="200">
        <f>BK1089</f>
        <v>0</v>
      </c>
      <c r="K1089" s="185"/>
      <c r="L1089" s="190"/>
      <c r="M1089" s="191"/>
      <c r="N1089" s="192"/>
      <c r="O1089" s="192"/>
      <c r="P1089" s="193">
        <f>SUM(P1090:P1110)</f>
        <v>0</v>
      </c>
      <c r="Q1089" s="192"/>
      <c r="R1089" s="193">
        <f>SUM(R1090:R1110)</f>
        <v>0</v>
      </c>
      <c r="S1089" s="192"/>
      <c r="T1089" s="194">
        <f>SUM(T1090:T1110)</f>
        <v>0</v>
      </c>
      <c r="AR1089" s="195" t="s">
        <v>81</v>
      </c>
      <c r="AT1089" s="196" t="s">
        <v>73</v>
      </c>
      <c r="AU1089" s="196" t="s">
        <v>24</v>
      </c>
      <c r="AY1089" s="195" t="s">
        <v>154</v>
      </c>
      <c r="BK1089" s="197">
        <f>SUM(BK1090:BK1110)</f>
        <v>0</v>
      </c>
    </row>
    <row r="1090" spans="2:65" s="1" customFormat="1" ht="22.5" customHeight="1">
      <c r="B1090" s="42"/>
      <c r="C1090" s="201" t="s">
        <v>1183</v>
      </c>
      <c r="D1090" s="201" t="s">
        <v>156</v>
      </c>
      <c r="E1090" s="202" t="s">
        <v>1184</v>
      </c>
      <c r="F1090" s="203" t="s">
        <v>1185</v>
      </c>
      <c r="G1090" s="204" t="s">
        <v>241</v>
      </c>
      <c r="H1090" s="205">
        <v>111.43</v>
      </c>
      <c r="I1090" s="206"/>
      <c r="J1090" s="207">
        <f>ROUND(I1090*H1090,2)</f>
        <v>0</v>
      </c>
      <c r="K1090" s="203" t="s">
        <v>22</v>
      </c>
      <c r="L1090" s="62"/>
      <c r="M1090" s="208" t="s">
        <v>22</v>
      </c>
      <c r="N1090" s="209" t="s">
        <v>45</v>
      </c>
      <c r="O1090" s="43"/>
      <c r="P1090" s="210">
        <f>O1090*H1090</f>
        <v>0</v>
      </c>
      <c r="Q1090" s="210">
        <v>0</v>
      </c>
      <c r="R1090" s="210">
        <f>Q1090*H1090</f>
        <v>0</v>
      </c>
      <c r="S1090" s="210">
        <v>0</v>
      </c>
      <c r="T1090" s="211">
        <f>S1090*H1090</f>
        <v>0</v>
      </c>
      <c r="AR1090" s="25" t="s">
        <v>281</v>
      </c>
      <c r="AT1090" s="25" t="s">
        <v>156</v>
      </c>
      <c r="AU1090" s="25" t="s">
        <v>81</v>
      </c>
      <c r="AY1090" s="25" t="s">
        <v>154</v>
      </c>
      <c r="BE1090" s="212">
        <f>IF(N1090="základní",J1090,0)</f>
        <v>0</v>
      </c>
      <c r="BF1090" s="212">
        <f>IF(N1090="snížená",J1090,0)</f>
        <v>0</v>
      </c>
      <c r="BG1090" s="212">
        <f>IF(N1090="zákl. přenesená",J1090,0)</f>
        <v>0</v>
      </c>
      <c r="BH1090" s="212">
        <f>IF(N1090="sníž. přenesená",J1090,0)</f>
        <v>0</v>
      </c>
      <c r="BI1090" s="212">
        <f>IF(N1090="nulová",J1090,0)</f>
        <v>0</v>
      </c>
      <c r="BJ1090" s="25" t="s">
        <v>24</v>
      </c>
      <c r="BK1090" s="212">
        <f>ROUND(I1090*H1090,2)</f>
        <v>0</v>
      </c>
      <c r="BL1090" s="25" t="s">
        <v>281</v>
      </c>
      <c r="BM1090" s="25" t="s">
        <v>1186</v>
      </c>
    </row>
    <row r="1091" spans="2:65" s="12" customFormat="1" ht="12">
      <c r="B1091" s="216"/>
      <c r="C1091" s="217"/>
      <c r="D1091" s="213" t="s">
        <v>165</v>
      </c>
      <c r="E1091" s="218" t="s">
        <v>22</v>
      </c>
      <c r="F1091" s="219" t="s">
        <v>1187</v>
      </c>
      <c r="G1091" s="217"/>
      <c r="H1091" s="220" t="s">
        <v>22</v>
      </c>
      <c r="I1091" s="221"/>
      <c r="J1091" s="217"/>
      <c r="K1091" s="217"/>
      <c r="L1091" s="222"/>
      <c r="M1091" s="223"/>
      <c r="N1091" s="224"/>
      <c r="O1091" s="224"/>
      <c r="P1091" s="224"/>
      <c r="Q1091" s="224"/>
      <c r="R1091" s="224"/>
      <c r="S1091" s="224"/>
      <c r="T1091" s="225"/>
      <c r="AT1091" s="226" t="s">
        <v>165</v>
      </c>
      <c r="AU1091" s="226" t="s">
        <v>81</v>
      </c>
      <c r="AV1091" s="12" t="s">
        <v>24</v>
      </c>
      <c r="AW1091" s="12" t="s">
        <v>37</v>
      </c>
      <c r="AX1091" s="12" t="s">
        <v>74</v>
      </c>
      <c r="AY1091" s="226" t="s">
        <v>154</v>
      </c>
    </row>
    <row r="1092" spans="2:65" s="12" customFormat="1" ht="12">
      <c r="B1092" s="216"/>
      <c r="C1092" s="217"/>
      <c r="D1092" s="213" t="s">
        <v>165</v>
      </c>
      <c r="E1092" s="218" t="s">
        <v>22</v>
      </c>
      <c r="F1092" s="219" t="s">
        <v>1188</v>
      </c>
      <c r="G1092" s="217"/>
      <c r="H1092" s="220" t="s">
        <v>22</v>
      </c>
      <c r="I1092" s="221"/>
      <c r="J1092" s="217"/>
      <c r="K1092" s="217"/>
      <c r="L1092" s="222"/>
      <c r="M1092" s="223"/>
      <c r="N1092" s="224"/>
      <c r="O1092" s="224"/>
      <c r="P1092" s="224"/>
      <c r="Q1092" s="224"/>
      <c r="R1092" s="224"/>
      <c r="S1092" s="224"/>
      <c r="T1092" s="225"/>
      <c r="AT1092" s="226" t="s">
        <v>165</v>
      </c>
      <c r="AU1092" s="226" t="s">
        <v>81</v>
      </c>
      <c r="AV1092" s="12" t="s">
        <v>24</v>
      </c>
      <c r="AW1092" s="12" t="s">
        <v>37</v>
      </c>
      <c r="AX1092" s="12" t="s">
        <v>74</v>
      </c>
      <c r="AY1092" s="226" t="s">
        <v>154</v>
      </c>
    </row>
    <row r="1093" spans="2:65" s="12" customFormat="1" ht="12">
      <c r="B1093" s="216"/>
      <c r="C1093" s="217"/>
      <c r="D1093" s="213" t="s">
        <v>165</v>
      </c>
      <c r="E1093" s="218" t="s">
        <v>22</v>
      </c>
      <c r="F1093" s="219" t="s">
        <v>1189</v>
      </c>
      <c r="G1093" s="217"/>
      <c r="H1093" s="220" t="s">
        <v>22</v>
      </c>
      <c r="I1093" s="221"/>
      <c r="J1093" s="217"/>
      <c r="K1093" s="217"/>
      <c r="L1093" s="222"/>
      <c r="M1093" s="223"/>
      <c r="N1093" s="224"/>
      <c r="O1093" s="224"/>
      <c r="P1093" s="224"/>
      <c r="Q1093" s="224"/>
      <c r="R1093" s="224"/>
      <c r="S1093" s="224"/>
      <c r="T1093" s="225"/>
      <c r="AT1093" s="226" t="s">
        <v>165</v>
      </c>
      <c r="AU1093" s="226" t="s">
        <v>81</v>
      </c>
      <c r="AV1093" s="12" t="s">
        <v>24</v>
      </c>
      <c r="AW1093" s="12" t="s">
        <v>37</v>
      </c>
      <c r="AX1093" s="12" t="s">
        <v>74</v>
      </c>
      <c r="AY1093" s="226" t="s">
        <v>154</v>
      </c>
    </row>
    <row r="1094" spans="2:65" s="12" customFormat="1" ht="12">
      <c r="B1094" s="216"/>
      <c r="C1094" s="217"/>
      <c r="D1094" s="213" t="s">
        <v>165</v>
      </c>
      <c r="E1094" s="218" t="s">
        <v>22</v>
      </c>
      <c r="F1094" s="219" t="s">
        <v>349</v>
      </c>
      <c r="G1094" s="217"/>
      <c r="H1094" s="220" t="s">
        <v>22</v>
      </c>
      <c r="I1094" s="221"/>
      <c r="J1094" s="217"/>
      <c r="K1094" s="217"/>
      <c r="L1094" s="222"/>
      <c r="M1094" s="223"/>
      <c r="N1094" s="224"/>
      <c r="O1094" s="224"/>
      <c r="P1094" s="224"/>
      <c r="Q1094" s="224"/>
      <c r="R1094" s="224"/>
      <c r="S1094" s="224"/>
      <c r="T1094" s="225"/>
      <c r="AT1094" s="226" t="s">
        <v>165</v>
      </c>
      <c r="AU1094" s="226" t="s">
        <v>81</v>
      </c>
      <c r="AV1094" s="12" t="s">
        <v>24</v>
      </c>
      <c r="AW1094" s="12" t="s">
        <v>37</v>
      </c>
      <c r="AX1094" s="12" t="s">
        <v>74</v>
      </c>
      <c r="AY1094" s="226" t="s">
        <v>154</v>
      </c>
    </row>
    <row r="1095" spans="2:65" s="12" customFormat="1" ht="12">
      <c r="B1095" s="216"/>
      <c r="C1095" s="217"/>
      <c r="D1095" s="213" t="s">
        <v>165</v>
      </c>
      <c r="E1095" s="218" t="s">
        <v>22</v>
      </c>
      <c r="F1095" s="219" t="s">
        <v>350</v>
      </c>
      <c r="G1095" s="217"/>
      <c r="H1095" s="220" t="s">
        <v>22</v>
      </c>
      <c r="I1095" s="221"/>
      <c r="J1095" s="217"/>
      <c r="K1095" s="217"/>
      <c r="L1095" s="222"/>
      <c r="M1095" s="223"/>
      <c r="N1095" s="224"/>
      <c r="O1095" s="224"/>
      <c r="P1095" s="224"/>
      <c r="Q1095" s="224"/>
      <c r="R1095" s="224"/>
      <c r="S1095" s="224"/>
      <c r="T1095" s="225"/>
      <c r="AT1095" s="226" t="s">
        <v>165</v>
      </c>
      <c r="AU1095" s="226" t="s">
        <v>81</v>
      </c>
      <c r="AV1095" s="12" t="s">
        <v>24</v>
      </c>
      <c r="AW1095" s="12" t="s">
        <v>37</v>
      </c>
      <c r="AX1095" s="12" t="s">
        <v>74</v>
      </c>
      <c r="AY1095" s="226" t="s">
        <v>154</v>
      </c>
    </row>
    <row r="1096" spans="2:65" s="12" customFormat="1" ht="12">
      <c r="B1096" s="216"/>
      <c r="C1096" s="217"/>
      <c r="D1096" s="213" t="s">
        <v>165</v>
      </c>
      <c r="E1096" s="218" t="s">
        <v>22</v>
      </c>
      <c r="F1096" s="219" t="s">
        <v>1190</v>
      </c>
      <c r="G1096" s="217"/>
      <c r="H1096" s="220" t="s">
        <v>22</v>
      </c>
      <c r="I1096" s="221"/>
      <c r="J1096" s="217"/>
      <c r="K1096" s="217"/>
      <c r="L1096" s="222"/>
      <c r="M1096" s="223"/>
      <c r="N1096" s="224"/>
      <c r="O1096" s="224"/>
      <c r="P1096" s="224"/>
      <c r="Q1096" s="224"/>
      <c r="R1096" s="224"/>
      <c r="S1096" s="224"/>
      <c r="T1096" s="225"/>
      <c r="AT1096" s="226" t="s">
        <v>165</v>
      </c>
      <c r="AU1096" s="226" t="s">
        <v>81</v>
      </c>
      <c r="AV1096" s="12" t="s">
        <v>24</v>
      </c>
      <c r="AW1096" s="12" t="s">
        <v>37</v>
      </c>
      <c r="AX1096" s="12" t="s">
        <v>74</v>
      </c>
      <c r="AY1096" s="226" t="s">
        <v>154</v>
      </c>
    </row>
    <row r="1097" spans="2:65" s="12" customFormat="1" ht="12">
      <c r="B1097" s="216"/>
      <c r="C1097" s="217"/>
      <c r="D1097" s="213" t="s">
        <v>165</v>
      </c>
      <c r="E1097" s="218" t="s">
        <v>22</v>
      </c>
      <c r="F1097" s="219" t="s">
        <v>1191</v>
      </c>
      <c r="G1097" s="217"/>
      <c r="H1097" s="220" t="s">
        <v>22</v>
      </c>
      <c r="I1097" s="221"/>
      <c r="J1097" s="217"/>
      <c r="K1097" s="217"/>
      <c r="L1097" s="222"/>
      <c r="M1097" s="223"/>
      <c r="N1097" s="224"/>
      <c r="O1097" s="224"/>
      <c r="P1097" s="224"/>
      <c r="Q1097" s="224"/>
      <c r="R1097" s="224"/>
      <c r="S1097" s="224"/>
      <c r="T1097" s="225"/>
      <c r="AT1097" s="226" t="s">
        <v>165</v>
      </c>
      <c r="AU1097" s="226" t="s">
        <v>81</v>
      </c>
      <c r="AV1097" s="12" t="s">
        <v>24</v>
      </c>
      <c r="AW1097" s="12" t="s">
        <v>37</v>
      </c>
      <c r="AX1097" s="12" t="s">
        <v>74</v>
      </c>
      <c r="AY1097" s="226" t="s">
        <v>154</v>
      </c>
    </row>
    <row r="1098" spans="2:65" s="13" customFormat="1" ht="12">
      <c r="B1098" s="227"/>
      <c r="C1098" s="228"/>
      <c r="D1098" s="229" t="s">
        <v>165</v>
      </c>
      <c r="E1098" s="230" t="s">
        <v>22</v>
      </c>
      <c r="F1098" s="231" t="s">
        <v>1192</v>
      </c>
      <c r="G1098" s="228"/>
      <c r="H1098" s="232">
        <v>111.43</v>
      </c>
      <c r="I1098" s="233"/>
      <c r="J1098" s="228"/>
      <c r="K1098" s="228"/>
      <c r="L1098" s="234"/>
      <c r="M1098" s="235"/>
      <c r="N1098" s="236"/>
      <c r="O1098" s="236"/>
      <c r="P1098" s="236"/>
      <c r="Q1098" s="236"/>
      <c r="R1098" s="236"/>
      <c r="S1098" s="236"/>
      <c r="T1098" s="237"/>
      <c r="AT1098" s="238" t="s">
        <v>165</v>
      </c>
      <c r="AU1098" s="238" t="s">
        <v>81</v>
      </c>
      <c r="AV1098" s="13" t="s">
        <v>81</v>
      </c>
      <c r="AW1098" s="13" t="s">
        <v>37</v>
      </c>
      <c r="AX1098" s="13" t="s">
        <v>24</v>
      </c>
      <c r="AY1098" s="238" t="s">
        <v>154</v>
      </c>
    </row>
    <row r="1099" spans="2:65" s="1" customFormat="1" ht="22.5" customHeight="1">
      <c r="B1099" s="42"/>
      <c r="C1099" s="201" t="s">
        <v>1193</v>
      </c>
      <c r="D1099" s="201" t="s">
        <v>156</v>
      </c>
      <c r="E1099" s="202" t="s">
        <v>1194</v>
      </c>
      <c r="F1099" s="203" t="s">
        <v>1195</v>
      </c>
      <c r="G1099" s="204" t="s">
        <v>241</v>
      </c>
      <c r="H1099" s="205">
        <v>355.55200000000002</v>
      </c>
      <c r="I1099" s="206"/>
      <c r="J1099" s="207">
        <f>ROUND(I1099*H1099,2)</f>
        <v>0</v>
      </c>
      <c r="K1099" s="203" t="s">
        <v>22</v>
      </c>
      <c r="L1099" s="62"/>
      <c r="M1099" s="208" t="s">
        <v>22</v>
      </c>
      <c r="N1099" s="209" t="s">
        <v>45</v>
      </c>
      <c r="O1099" s="43"/>
      <c r="P1099" s="210">
        <f>O1099*H1099</f>
        <v>0</v>
      </c>
      <c r="Q1099" s="210">
        <v>0</v>
      </c>
      <c r="R1099" s="210">
        <f>Q1099*H1099</f>
        <v>0</v>
      </c>
      <c r="S1099" s="210">
        <v>0</v>
      </c>
      <c r="T1099" s="211">
        <f>S1099*H1099</f>
        <v>0</v>
      </c>
      <c r="AR1099" s="25" t="s">
        <v>281</v>
      </c>
      <c r="AT1099" s="25" t="s">
        <v>156</v>
      </c>
      <c r="AU1099" s="25" t="s">
        <v>81</v>
      </c>
      <c r="AY1099" s="25" t="s">
        <v>154</v>
      </c>
      <c r="BE1099" s="212">
        <f>IF(N1099="základní",J1099,0)</f>
        <v>0</v>
      </c>
      <c r="BF1099" s="212">
        <f>IF(N1099="snížená",J1099,0)</f>
        <v>0</v>
      </c>
      <c r="BG1099" s="212">
        <f>IF(N1099="zákl. přenesená",J1099,0)</f>
        <v>0</v>
      </c>
      <c r="BH1099" s="212">
        <f>IF(N1099="sníž. přenesená",J1099,0)</f>
        <v>0</v>
      </c>
      <c r="BI1099" s="212">
        <f>IF(N1099="nulová",J1099,0)</f>
        <v>0</v>
      </c>
      <c r="BJ1099" s="25" t="s">
        <v>24</v>
      </c>
      <c r="BK1099" s="212">
        <f>ROUND(I1099*H1099,2)</f>
        <v>0</v>
      </c>
      <c r="BL1099" s="25" t="s">
        <v>281</v>
      </c>
      <c r="BM1099" s="25" t="s">
        <v>1196</v>
      </c>
    </row>
    <row r="1100" spans="2:65" s="12" customFormat="1" ht="12">
      <c r="B1100" s="216"/>
      <c r="C1100" s="217"/>
      <c r="D1100" s="213" t="s">
        <v>165</v>
      </c>
      <c r="E1100" s="218" t="s">
        <v>22</v>
      </c>
      <c r="F1100" s="219" t="s">
        <v>1187</v>
      </c>
      <c r="G1100" s="217"/>
      <c r="H1100" s="220" t="s">
        <v>22</v>
      </c>
      <c r="I1100" s="221"/>
      <c r="J1100" s="217"/>
      <c r="K1100" s="217"/>
      <c r="L1100" s="222"/>
      <c r="M1100" s="223"/>
      <c r="N1100" s="224"/>
      <c r="O1100" s="224"/>
      <c r="P1100" s="224"/>
      <c r="Q1100" s="224"/>
      <c r="R1100" s="224"/>
      <c r="S1100" s="224"/>
      <c r="T1100" s="225"/>
      <c r="AT1100" s="226" t="s">
        <v>165</v>
      </c>
      <c r="AU1100" s="226" t="s">
        <v>81</v>
      </c>
      <c r="AV1100" s="12" t="s">
        <v>24</v>
      </c>
      <c r="AW1100" s="12" t="s">
        <v>37</v>
      </c>
      <c r="AX1100" s="12" t="s">
        <v>74</v>
      </c>
      <c r="AY1100" s="226" t="s">
        <v>154</v>
      </c>
    </row>
    <row r="1101" spans="2:65" s="12" customFormat="1" ht="12">
      <c r="B1101" s="216"/>
      <c r="C1101" s="217"/>
      <c r="D1101" s="213" t="s">
        <v>165</v>
      </c>
      <c r="E1101" s="218" t="s">
        <v>22</v>
      </c>
      <c r="F1101" s="219" t="s">
        <v>1188</v>
      </c>
      <c r="G1101" s="217"/>
      <c r="H1101" s="220" t="s">
        <v>22</v>
      </c>
      <c r="I1101" s="221"/>
      <c r="J1101" s="217"/>
      <c r="K1101" s="217"/>
      <c r="L1101" s="222"/>
      <c r="M1101" s="223"/>
      <c r="N1101" s="224"/>
      <c r="O1101" s="224"/>
      <c r="P1101" s="224"/>
      <c r="Q1101" s="224"/>
      <c r="R1101" s="224"/>
      <c r="S1101" s="224"/>
      <c r="T1101" s="225"/>
      <c r="AT1101" s="226" t="s">
        <v>165</v>
      </c>
      <c r="AU1101" s="226" t="s">
        <v>81</v>
      </c>
      <c r="AV1101" s="12" t="s">
        <v>24</v>
      </c>
      <c r="AW1101" s="12" t="s">
        <v>37</v>
      </c>
      <c r="AX1101" s="12" t="s">
        <v>74</v>
      </c>
      <c r="AY1101" s="226" t="s">
        <v>154</v>
      </c>
    </row>
    <row r="1102" spans="2:65" s="12" customFormat="1" ht="12">
      <c r="B1102" s="216"/>
      <c r="C1102" s="217"/>
      <c r="D1102" s="213" t="s">
        <v>165</v>
      </c>
      <c r="E1102" s="218" t="s">
        <v>22</v>
      </c>
      <c r="F1102" s="219" t="s">
        <v>1189</v>
      </c>
      <c r="G1102" s="217"/>
      <c r="H1102" s="220" t="s">
        <v>22</v>
      </c>
      <c r="I1102" s="221"/>
      <c r="J1102" s="217"/>
      <c r="K1102" s="217"/>
      <c r="L1102" s="222"/>
      <c r="M1102" s="223"/>
      <c r="N1102" s="224"/>
      <c r="O1102" s="224"/>
      <c r="P1102" s="224"/>
      <c r="Q1102" s="224"/>
      <c r="R1102" s="224"/>
      <c r="S1102" s="224"/>
      <c r="T1102" s="225"/>
      <c r="AT1102" s="226" t="s">
        <v>165</v>
      </c>
      <c r="AU1102" s="226" t="s">
        <v>81</v>
      </c>
      <c r="AV1102" s="12" t="s">
        <v>24</v>
      </c>
      <c r="AW1102" s="12" t="s">
        <v>37</v>
      </c>
      <c r="AX1102" s="12" t="s">
        <v>74</v>
      </c>
      <c r="AY1102" s="226" t="s">
        <v>154</v>
      </c>
    </row>
    <row r="1103" spans="2:65" s="12" customFormat="1" ht="12">
      <c r="B1103" s="216"/>
      <c r="C1103" s="217"/>
      <c r="D1103" s="213" t="s">
        <v>165</v>
      </c>
      <c r="E1103" s="218" t="s">
        <v>22</v>
      </c>
      <c r="F1103" s="219" t="s">
        <v>349</v>
      </c>
      <c r="G1103" s="217"/>
      <c r="H1103" s="220" t="s">
        <v>22</v>
      </c>
      <c r="I1103" s="221"/>
      <c r="J1103" s="217"/>
      <c r="K1103" s="217"/>
      <c r="L1103" s="222"/>
      <c r="M1103" s="223"/>
      <c r="N1103" s="224"/>
      <c r="O1103" s="224"/>
      <c r="P1103" s="224"/>
      <c r="Q1103" s="224"/>
      <c r="R1103" s="224"/>
      <c r="S1103" s="224"/>
      <c r="T1103" s="225"/>
      <c r="AT1103" s="226" t="s">
        <v>165</v>
      </c>
      <c r="AU1103" s="226" t="s">
        <v>81</v>
      </c>
      <c r="AV1103" s="12" t="s">
        <v>24</v>
      </c>
      <c r="AW1103" s="12" t="s">
        <v>37</v>
      </c>
      <c r="AX1103" s="12" t="s">
        <v>74</v>
      </c>
      <c r="AY1103" s="226" t="s">
        <v>154</v>
      </c>
    </row>
    <row r="1104" spans="2:65" s="12" customFormat="1" ht="12">
      <c r="B1104" s="216"/>
      <c r="C1104" s="217"/>
      <c r="D1104" s="213" t="s">
        <v>165</v>
      </c>
      <c r="E1104" s="218" t="s">
        <v>22</v>
      </c>
      <c r="F1104" s="219" t="s">
        <v>350</v>
      </c>
      <c r="G1104" s="217"/>
      <c r="H1104" s="220" t="s">
        <v>22</v>
      </c>
      <c r="I1104" s="221"/>
      <c r="J1104" s="217"/>
      <c r="K1104" s="217"/>
      <c r="L1104" s="222"/>
      <c r="M1104" s="223"/>
      <c r="N1104" s="224"/>
      <c r="O1104" s="224"/>
      <c r="P1104" s="224"/>
      <c r="Q1104" s="224"/>
      <c r="R1104" s="224"/>
      <c r="S1104" s="224"/>
      <c r="T1104" s="225"/>
      <c r="AT1104" s="226" t="s">
        <v>165</v>
      </c>
      <c r="AU1104" s="226" t="s">
        <v>81</v>
      </c>
      <c r="AV1104" s="12" t="s">
        <v>24</v>
      </c>
      <c r="AW1104" s="12" t="s">
        <v>37</v>
      </c>
      <c r="AX1104" s="12" t="s">
        <v>74</v>
      </c>
      <c r="AY1104" s="226" t="s">
        <v>154</v>
      </c>
    </row>
    <row r="1105" spans="2:65" s="12" customFormat="1" ht="12">
      <c r="B1105" s="216"/>
      <c r="C1105" s="217"/>
      <c r="D1105" s="213" t="s">
        <v>165</v>
      </c>
      <c r="E1105" s="218" t="s">
        <v>22</v>
      </c>
      <c r="F1105" s="219" t="s">
        <v>1197</v>
      </c>
      <c r="G1105" s="217"/>
      <c r="H1105" s="220" t="s">
        <v>22</v>
      </c>
      <c r="I1105" s="221"/>
      <c r="J1105" s="217"/>
      <c r="K1105" s="217"/>
      <c r="L1105" s="222"/>
      <c r="M1105" s="223"/>
      <c r="N1105" s="224"/>
      <c r="O1105" s="224"/>
      <c r="P1105" s="224"/>
      <c r="Q1105" s="224"/>
      <c r="R1105" s="224"/>
      <c r="S1105" s="224"/>
      <c r="T1105" s="225"/>
      <c r="AT1105" s="226" t="s">
        <v>165</v>
      </c>
      <c r="AU1105" s="226" t="s">
        <v>81</v>
      </c>
      <c r="AV1105" s="12" t="s">
        <v>24</v>
      </c>
      <c r="AW1105" s="12" t="s">
        <v>37</v>
      </c>
      <c r="AX1105" s="12" t="s">
        <v>74</v>
      </c>
      <c r="AY1105" s="226" t="s">
        <v>154</v>
      </c>
    </row>
    <row r="1106" spans="2:65" s="12" customFormat="1" ht="12">
      <c r="B1106" s="216"/>
      <c r="C1106" s="217"/>
      <c r="D1106" s="213" t="s">
        <v>165</v>
      </c>
      <c r="E1106" s="218" t="s">
        <v>22</v>
      </c>
      <c r="F1106" s="219" t="s">
        <v>1191</v>
      </c>
      <c r="G1106" s="217"/>
      <c r="H1106" s="220" t="s">
        <v>22</v>
      </c>
      <c r="I1106" s="221"/>
      <c r="J1106" s="217"/>
      <c r="K1106" s="217"/>
      <c r="L1106" s="222"/>
      <c r="M1106" s="223"/>
      <c r="N1106" s="224"/>
      <c r="O1106" s="224"/>
      <c r="P1106" s="224"/>
      <c r="Q1106" s="224"/>
      <c r="R1106" s="224"/>
      <c r="S1106" s="224"/>
      <c r="T1106" s="225"/>
      <c r="AT1106" s="226" t="s">
        <v>165</v>
      </c>
      <c r="AU1106" s="226" t="s">
        <v>81</v>
      </c>
      <c r="AV1106" s="12" t="s">
        <v>24</v>
      </c>
      <c r="AW1106" s="12" t="s">
        <v>37</v>
      </c>
      <c r="AX1106" s="12" t="s">
        <v>74</v>
      </c>
      <c r="AY1106" s="226" t="s">
        <v>154</v>
      </c>
    </row>
    <row r="1107" spans="2:65" s="13" customFormat="1" ht="12">
      <c r="B1107" s="227"/>
      <c r="C1107" s="228"/>
      <c r="D1107" s="213" t="s">
        <v>165</v>
      </c>
      <c r="E1107" s="239" t="s">
        <v>22</v>
      </c>
      <c r="F1107" s="240" t="s">
        <v>1198</v>
      </c>
      <c r="G1107" s="228"/>
      <c r="H1107" s="241">
        <v>279.41199999999998</v>
      </c>
      <c r="I1107" s="233"/>
      <c r="J1107" s="228"/>
      <c r="K1107" s="228"/>
      <c r="L1107" s="234"/>
      <c r="M1107" s="235"/>
      <c r="N1107" s="236"/>
      <c r="O1107" s="236"/>
      <c r="P1107" s="236"/>
      <c r="Q1107" s="236"/>
      <c r="R1107" s="236"/>
      <c r="S1107" s="236"/>
      <c r="T1107" s="237"/>
      <c r="AT1107" s="238" t="s">
        <v>165</v>
      </c>
      <c r="AU1107" s="238" t="s">
        <v>81</v>
      </c>
      <c r="AV1107" s="13" t="s">
        <v>81</v>
      </c>
      <c r="AW1107" s="13" t="s">
        <v>37</v>
      </c>
      <c r="AX1107" s="13" t="s">
        <v>74</v>
      </c>
      <c r="AY1107" s="238" t="s">
        <v>154</v>
      </c>
    </row>
    <row r="1108" spans="2:65" s="12" customFormat="1" ht="12">
      <c r="B1108" s="216"/>
      <c r="C1108" s="217"/>
      <c r="D1108" s="213" t="s">
        <v>165</v>
      </c>
      <c r="E1108" s="218" t="s">
        <v>22</v>
      </c>
      <c r="F1108" s="219" t="s">
        <v>1199</v>
      </c>
      <c r="G1108" s="217"/>
      <c r="H1108" s="220" t="s">
        <v>22</v>
      </c>
      <c r="I1108" s="221"/>
      <c r="J1108" s="217"/>
      <c r="K1108" s="217"/>
      <c r="L1108" s="222"/>
      <c r="M1108" s="223"/>
      <c r="N1108" s="224"/>
      <c r="O1108" s="224"/>
      <c r="P1108" s="224"/>
      <c r="Q1108" s="224"/>
      <c r="R1108" s="224"/>
      <c r="S1108" s="224"/>
      <c r="T1108" s="225"/>
      <c r="AT1108" s="226" t="s">
        <v>165</v>
      </c>
      <c r="AU1108" s="226" t="s">
        <v>81</v>
      </c>
      <c r="AV1108" s="12" t="s">
        <v>24</v>
      </c>
      <c r="AW1108" s="12" t="s">
        <v>37</v>
      </c>
      <c r="AX1108" s="12" t="s">
        <v>74</v>
      </c>
      <c r="AY1108" s="226" t="s">
        <v>154</v>
      </c>
    </row>
    <row r="1109" spans="2:65" s="13" customFormat="1" ht="12">
      <c r="B1109" s="227"/>
      <c r="C1109" s="228"/>
      <c r="D1109" s="213" t="s">
        <v>165</v>
      </c>
      <c r="E1109" s="239" t="s">
        <v>22</v>
      </c>
      <c r="F1109" s="240" t="s">
        <v>1200</v>
      </c>
      <c r="G1109" s="228"/>
      <c r="H1109" s="241">
        <v>76.14</v>
      </c>
      <c r="I1109" s="233"/>
      <c r="J1109" s="228"/>
      <c r="K1109" s="228"/>
      <c r="L1109" s="234"/>
      <c r="M1109" s="235"/>
      <c r="N1109" s="236"/>
      <c r="O1109" s="236"/>
      <c r="P1109" s="236"/>
      <c r="Q1109" s="236"/>
      <c r="R1109" s="236"/>
      <c r="S1109" s="236"/>
      <c r="T1109" s="237"/>
      <c r="AT1109" s="238" t="s">
        <v>165</v>
      </c>
      <c r="AU1109" s="238" t="s">
        <v>81</v>
      </c>
      <c r="AV1109" s="13" t="s">
        <v>81</v>
      </c>
      <c r="AW1109" s="13" t="s">
        <v>37</v>
      </c>
      <c r="AX1109" s="13" t="s">
        <v>74</v>
      </c>
      <c r="AY1109" s="238" t="s">
        <v>154</v>
      </c>
    </row>
    <row r="1110" spans="2:65" s="14" customFormat="1" ht="12">
      <c r="B1110" s="242"/>
      <c r="C1110" s="243"/>
      <c r="D1110" s="213" t="s">
        <v>165</v>
      </c>
      <c r="E1110" s="264" t="s">
        <v>22</v>
      </c>
      <c r="F1110" s="265" t="s">
        <v>178</v>
      </c>
      <c r="G1110" s="243"/>
      <c r="H1110" s="266">
        <v>355.55200000000002</v>
      </c>
      <c r="I1110" s="247"/>
      <c r="J1110" s="243"/>
      <c r="K1110" s="243"/>
      <c r="L1110" s="248"/>
      <c r="M1110" s="249"/>
      <c r="N1110" s="250"/>
      <c r="O1110" s="250"/>
      <c r="P1110" s="250"/>
      <c r="Q1110" s="250"/>
      <c r="R1110" s="250"/>
      <c r="S1110" s="250"/>
      <c r="T1110" s="251"/>
      <c r="AT1110" s="252" t="s">
        <v>165</v>
      </c>
      <c r="AU1110" s="252" t="s">
        <v>81</v>
      </c>
      <c r="AV1110" s="14" t="s">
        <v>161</v>
      </c>
      <c r="AW1110" s="14" t="s">
        <v>37</v>
      </c>
      <c r="AX1110" s="14" t="s">
        <v>24</v>
      </c>
      <c r="AY1110" s="252" t="s">
        <v>154</v>
      </c>
    </row>
    <row r="1111" spans="2:65" s="11" customFormat="1" ht="37.35" customHeight="1">
      <c r="B1111" s="184"/>
      <c r="C1111" s="185"/>
      <c r="D1111" s="186" t="s">
        <v>73</v>
      </c>
      <c r="E1111" s="187" t="s">
        <v>1201</v>
      </c>
      <c r="F1111" s="187" t="s">
        <v>1202</v>
      </c>
      <c r="G1111" s="185"/>
      <c r="H1111" s="185"/>
      <c r="I1111" s="188"/>
      <c r="J1111" s="189">
        <f>BK1111</f>
        <v>0</v>
      </c>
      <c r="K1111" s="185"/>
      <c r="L1111" s="190"/>
      <c r="M1111" s="191"/>
      <c r="N1111" s="192"/>
      <c r="O1111" s="192"/>
      <c r="P1111" s="193">
        <f>P1112</f>
        <v>0</v>
      </c>
      <c r="Q1111" s="192"/>
      <c r="R1111" s="193">
        <f>R1112</f>
        <v>0</v>
      </c>
      <c r="S1111" s="192"/>
      <c r="T1111" s="194">
        <f>T1112</f>
        <v>0</v>
      </c>
      <c r="AR1111" s="195" t="s">
        <v>193</v>
      </c>
      <c r="AT1111" s="196" t="s">
        <v>73</v>
      </c>
      <c r="AU1111" s="196" t="s">
        <v>74</v>
      </c>
      <c r="AY1111" s="195" t="s">
        <v>154</v>
      </c>
      <c r="BK1111" s="197">
        <f>BK1112</f>
        <v>0</v>
      </c>
    </row>
    <row r="1112" spans="2:65" s="11" customFormat="1" ht="19.95" customHeight="1">
      <c r="B1112" s="184"/>
      <c r="C1112" s="185"/>
      <c r="D1112" s="198" t="s">
        <v>73</v>
      </c>
      <c r="E1112" s="199" t="s">
        <v>1203</v>
      </c>
      <c r="F1112" s="199" t="s">
        <v>1202</v>
      </c>
      <c r="G1112" s="185"/>
      <c r="H1112" s="185"/>
      <c r="I1112" s="188"/>
      <c r="J1112" s="200">
        <f>BK1112</f>
        <v>0</v>
      </c>
      <c r="K1112" s="185"/>
      <c r="L1112" s="190"/>
      <c r="M1112" s="191"/>
      <c r="N1112" s="192"/>
      <c r="O1112" s="192"/>
      <c r="P1112" s="193">
        <f>P1113</f>
        <v>0</v>
      </c>
      <c r="Q1112" s="192"/>
      <c r="R1112" s="193">
        <f>R1113</f>
        <v>0</v>
      </c>
      <c r="S1112" s="192"/>
      <c r="T1112" s="194">
        <f>T1113</f>
        <v>0</v>
      </c>
      <c r="AR1112" s="195" t="s">
        <v>193</v>
      </c>
      <c r="AT1112" s="196" t="s">
        <v>73</v>
      </c>
      <c r="AU1112" s="196" t="s">
        <v>24</v>
      </c>
      <c r="AY1112" s="195" t="s">
        <v>154</v>
      </c>
      <c r="BK1112" s="197">
        <f>BK1113</f>
        <v>0</v>
      </c>
    </row>
    <row r="1113" spans="2:65" s="1" customFormat="1" ht="22.5" customHeight="1">
      <c r="B1113" s="42"/>
      <c r="C1113" s="201" t="s">
        <v>1204</v>
      </c>
      <c r="D1113" s="201" t="s">
        <v>156</v>
      </c>
      <c r="E1113" s="202" t="s">
        <v>1205</v>
      </c>
      <c r="F1113" s="203" t="s">
        <v>1206</v>
      </c>
      <c r="G1113" s="204" t="s">
        <v>338</v>
      </c>
      <c r="H1113" s="205">
        <v>1</v>
      </c>
      <c r="I1113" s="206"/>
      <c r="J1113" s="207">
        <f>ROUND(I1113*H1113,2)</f>
        <v>0</v>
      </c>
      <c r="K1113" s="203" t="s">
        <v>22</v>
      </c>
      <c r="L1113" s="62"/>
      <c r="M1113" s="208" t="s">
        <v>22</v>
      </c>
      <c r="N1113" s="279" t="s">
        <v>45</v>
      </c>
      <c r="O1113" s="280"/>
      <c r="P1113" s="281">
        <f>O1113*H1113</f>
        <v>0</v>
      </c>
      <c r="Q1113" s="281">
        <v>0</v>
      </c>
      <c r="R1113" s="281">
        <f>Q1113*H1113</f>
        <v>0</v>
      </c>
      <c r="S1113" s="281">
        <v>0</v>
      </c>
      <c r="T1113" s="282">
        <f>S1113*H1113</f>
        <v>0</v>
      </c>
      <c r="AR1113" s="25" t="s">
        <v>1207</v>
      </c>
      <c r="AT1113" s="25" t="s">
        <v>156</v>
      </c>
      <c r="AU1113" s="25" t="s">
        <v>81</v>
      </c>
      <c r="AY1113" s="25" t="s">
        <v>154</v>
      </c>
      <c r="BE1113" s="212">
        <f>IF(N1113="základní",J1113,0)</f>
        <v>0</v>
      </c>
      <c r="BF1113" s="212">
        <f>IF(N1113="snížená",J1113,0)</f>
        <v>0</v>
      </c>
      <c r="BG1113" s="212">
        <f>IF(N1113="zákl. přenesená",J1113,0)</f>
        <v>0</v>
      </c>
      <c r="BH1113" s="212">
        <f>IF(N1113="sníž. přenesená",J1113,0)</f>
        <v>0</v>
      </c>
      <c r="BI1113" s="212">
        <f>IF(N1113="nulová",J1113,0)</f>
        <v>0</v>
      </c>
      <c r="BJ1113" s="25" t="s">
        <v>24</v>
      </c>
      <c r="BK1113" s="212">
        <f>ROUND(I1113*H1113,2)</f>
        <v>0</v>
      </c>
      <c r="BL1113" s="25" t="s">
        <v>1207</v>
      </c>
      <c r="BM1113" s="25" t="s">
        <v>1208</v>
      </c>
    </row>
    <row r="1114" spans="2:65" s="1" customFormat="1" ht="6.9" customHeight="1">
      <c r="B1114" s="57"/>
      <c r="C1114" s="58"/>
      <c r="D1114" s="58"/>
      <c r="E1114" s="58"/>
      <c r="F1114" s="58"/>
      <c r="G1114" s="58"/>
      <c r="H1114" s="58"/>
      <c r="I1114" s="145"/>
      <c r="J1114" s="58"/>
      <c r="K1114" s="58"/>
      <c r="L1114" s="62"/>
    </row>
  </sheetData>
  <sheetProtection algorithmName="SHA-512" hashValue="Sqjxhg+YX3s4lSaWs4alYc139fc766gLab0/03ChF31+UoiEAaIOQmp4x7FAFtHfiSUDo/ienaLR+SKj6f06oA==" saltValue="nukKZJE22+KdATvg5cKKyQ==" spinCount="100000" sheet="1" objects="1" scenarios="1" formatCells="0" formatColumns="0" formatRows="0" sort="0" autoFilter="0"/>
  <autoFilter ref="C118:K1113"/>
  <mergeCells count="12">
    <mergeCell ref="G1:H1"/>
    <mergeCell ref="L2:V2"/>
    <mergeCell ref="E49:H49"/>
    <mergeCell ref="E51:H51"/>
    <mergeCell ref="E107:H107"/>
    <mergeCell ref="E109:H109"/>
    <mergeCell ref="E111:H111"/>
    <mergeCell ref="E7:H7"/>
    <mergeCell ref="E9:H9"/>
    <mergeCell ref="E11:H11"/>
    <mergeCell ref="E26:H26"/>
    <mergeCell ref="E47:H47"/>
  </mergeCells>
  <hyperlinks>
    <hyperlink ref="F1:G1" location="C2" display="1) Krycí list soupisu"/>
    <hyperlink ref="G1:H1" location="C58" display="2) Rekapitulace"/>
    <hyperlink ref="J1" location="C118"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2"/>
  <cols>
    <col min="1" max="1" width="8.28515625" style="283" customWidth="1"/>
    <col min="2" max="2" width="1.7109375" style="283" customWidth="1"/>
    <col min="3" max="4" width="5" style="283" customWidth="1"/>
    <col min="5" max="5" width="11.7109375" style="283" customWidth="1"/>
    <col min="6" max="6" width="9.140625" style="283" customWidth="1"/>
    <col min="7" max="7" width="5" style="283" customWidth="1"/>
    <col min="8" max="8" width="77.85546875" style="283" customWidth="1"/>
    <col min="9" max="10" width="20" style="283" customWidth="1"/>
    <col min="11" max="11" width="1.7109375" style="283" customWidth="1"/>
  </cols>
  <sheetData>
    <row r="1" spans="2:11" ht="37.5" customHeight="1"/>
    <row r="2" spans="2:11" ht="7.5" customHeight="1">
      <c r="B2" s="284"/>
      <c r="C2" s="285"/>
      <c r="D2" s="285"/>
      <c r="E2" s="285"/>
      <c r="F2" s="285"/>
      <c r="G2" s="285"/>
      <c r="H2" s="285"/>
      <c r="I2" s="285"/>
      <c r="J2" s="285"/>
      <c r="K2" s="286"/>
    </row>
    <row r="3" spans="2:11" s="16" customFormat="1" ht="45" customHeight="1">
      <c r="B3" s="287"/>
      <c r="C3" s="414" t="s">
        <v>1209</v>
      </c>
      <c r="D3" s="414"/>
      <c r="E3" s="414"/>
      <c r="F3" s="414"/>
      <c r="G3" s="414"/>
      <c r="H3" s="414"/>
      <c r="I3" s="414"/>
      <c r="J3" s="414"/>
      <c r="K3" s="288"/>
    </row>
    <row r="4" spans="2:11" ht="25.5" customHeight="1">
      <c r="B4" s="289"/>
      <c r="C4" s="418" t="s">
        <v>1210</v>
      </c>
      <c r="D4" s="418"/>
      <c r="E4" s="418"/>
      <c r="F4" s="418"/>
      <c r="G4" s="418"/>
      <c r="H4" s="418"/>
      <c r="I4" s="418"/>
      <c r="J4" s="418"/>
      <c r="K4" s="290"/>
    </row>
    <row r="5" spans="2:11" ht="5.25" customHeight="1">
      <c r="B5" s="289"/>
      <c r="C5" s="291"/>
      <c r="D5" s="291"/>
      <c r="E5" s="291"/>
      <c r="F5" s="291"/>
      <c r="G5" s="291"/>
      <c r="H5" s="291"/>
      <c r="I5" s="291"/>
      <c r="J5" s="291"/>
      <c r="K5" s="290"/>
    </row>
    <row r="6" spans="2:11" ht="15" customHeight="1">
      <c r="B6" s="289"/>
      <c r="C6" s="417" t="s">
        <v>1211</v>
      </c>
      <c r="D6" s="417"/>
      <c r="E6" s="417"/>
      <c r="F6" s="417"/>
      <c r="G6" s="417"/>
      <c r="H6" s="417"/>
      <c r="I6" s="417"/>
      <c r="J6" s="417"/>
      <c r="K6" s="290"/>
    </row>
    <row r="7" spans="2:11" ht="15" customHeight="1">
      <c r="B7" s="293"/>
      <c r="C7" s="417" t="s">
        <v>1212</v>
      </c>
      <c r="D7" s="417"/>
      <c r="E7" s="417"/>
      <c r="F7" s="417"/>
      <c r="G7" s="417"/>
      <c r="H7" s="417"/>
      <c r="I7" s="417"/>
      <c r="J7" s="417"/>
      <c r="K7" s="290"/>
    </row>
    <row r="8" spans="2:11" ht="12.75" customHeight="1">
      <c r="B8" s="293"/>
      <c r="C8" s="292"/>
      <c r="D8" s="292"/>
      <c r="E8" s="292"/>
      <c r="F8" s="292"/>
      <c r="G8" s="292"/>
      <c r="H8" s="292"/>
      <c r="I8" s="292"/>
      <c r="J8" s="292"/>
      <c r="K8" s="290"/>
    </row>
    <row r="9" spans="2:11" ht="15" customHeight="1">
      <c r="B9" s="293"/>
      <c r="C9" s="417" t="s">
        <v>1213</v>
      </c>
      <c r="D9" s="417"/>
      <c r="E9" s="417"/>
      <c r="F9" s="417"/>
      <c r="G9" s="417"/>
      <c r="H9" s="417"/>
      <c r="I9" s="417"/>
      <c r="J9" s="417"/>
      <c r="K9" s="290"/>
    </row>
    <row r="10" spans="2:11" ht="15" customHeight="1">
      <c r="B10" s="293"/>
      <c r="C10" s="292"/>
      <c r="D10" s="417" t="s">
        <v>1214</v>
      </c>
      <c r="E10" s="417"/>
      <c r="F10" s="417"/>
      <c r="G10" s="417"/>
      <c r="H10" s="417"/>
      <c r="I10" s="417"/>
      <c r="J10" s="417"/>
      <c r="K10" s="290"/>
    </row>
    <row r="11" spans="2:11" ht="15" customHeight="1">
      <c r="B11" s="293"/>
      <c r="C11" s="294"/>
      <c r="D11" s="417" t="s">
        <v>1215</v>
      </c>
      <c r="E11" s="417"/>
      <c r="F11" s="417"/>
      <c r="G11" s="417"/>
      <c r="H11" s="417"/>
      <c r="I11" s="417"/>
      <c r="J11" s="417"/>
      <c r="K11" s="290"/>
    </row>
    <row r="12" spans="2:11" ht="12.75" customHeight="1">
      <c r="B12" s="293"/>
      <c r="C12" s="294"/>
      <c r="D12" s="294"/>
      <c r="E12" s="294"/>
      <c r="F12" s="294"/>
      <c r="G12" s="294"/>
      <c r="H12" s="294"/>
      <c r="I12" s="294"/>
      <c r="J12" s="294"/>
      <c r="K12" s="290"/>
    </row>
    <row r="13" spans="2:11" ht="15" customHeight="1">
      <c r="B13" s="293"/>
      <c r="C13" s="294"/>
      <c r="D13" s="417" t="s">
        <v>1216</v>
      </c>
      <c r="E13" s="417"/>
      <c r="F13" s="417"/>
      <c r="G13" s="417"/>
      <c r="H13" s="417"/>
      <c r="I13" s="417"/>
      <c r="J13" s="417"/>
      <c r="K13" s="290"/>
    </row>
    <row r="14" spans="2:11" ht="15" customHeight="1">
      <c r="B14" s="293"/>
      <c r="C14" s="294"/>
      <c r="D14" s="417" t="s">
        <v>1217</v>
      </c>
      <c r="E14" s="417"/>
      <c r="F14" s="417"/>
      <c r="G14" s="417"/>
      <c r="H14" s="417"/>
      <c r="I14" s="417"/>
      <c r="J14" s="417"/>
      <c r="K14" s="290"/>
    </row>
    <row r="15" spans="2:11" ht="15" customHeight="1">
      <c r="B15" s="293"/>
      <c r="C15" s="294"/>
      <c r="D15" s="417" t="s">
        <v>1218</v>
      </c>
      <c r="E15" s="417"/>
      <c r="F15" s="417"/>
      <c r="G15" s="417"/>
      <c r="H15" s="417"/>
      <c r="I15" s="417"/>
      <c r="J15" s="417"/>
      <c r="K15" s="290"/>
    </row>
    <row r="16" spans="2:11" ht="15" customHeight="1">
      <c r="B16" s="293"/>
      <c r="C16" s="294"/>
      <c r="D16" s="294"/>
      <c r="E16" s="295" t="s">
        <v>79</v>
      </c>
      <c r="F16" s="417" t="s">
        <v>1219</v>
      </c>
      <c r="G16" s="417"/>
      <c r="H16" s="417"/>
      <c r="I16" s="417"/>
      <c r="J16" s="417"/>
      <c r="K16" s="290"/>
    </row>
    <row r="17" spans="2:11" ht="15" customHeight="1">
      <c r="B17" s="293"/>
      <c r="C17" s="294"/>
      <c r="D17" s="294"/>
      <c r="E17" s="295" t="s">
        <v>1220</v>
      </c>
      <c r="F17" s="417" t="s">
        <v>1221</v>
      </c>
      <c r="G17" s="417"/>
      <c r="H17" s="417"/>
      <c r="I17" s="417"/>
      <c r="J17" s="417"/>
      <c r="K17" s="290"/>
    </row>
    <row r="18" spans="2:11" ht="15" customHeight="1">
      <c r="B18" s="293"/>
      <c r="C18" s="294"/>
      <c r="D18" s="294"/>
      <c r="E18" s="295" t="s">
        <v>1222</v>
      </c>
      <c r="F18" s="417" t="s">
        <v>1223</v>
      </c>
      <c r="G18" s="417"/>
      <c r="H18" s="417"/>
      <c r="I18" s="417"/>
      <c r="J18" s="417"/>
      <c r="K18" s="290"/>
    </row>
    <row r="19" spans="2:11" ht="15" customHeight="1">
      <c r="B19" s="293"/>
      <c r="C19" s="294"/>
      <c r="D19" s="294"/>
      <c r="E19" s="295" t="s">
        <v>1224</v>
      </c>
      <c r="F19" s="417" t="s">
        <v>1225</v>
      </c>
      <c r="G19" s="417"/>
      <c r="H19" s="417"/>
      <c r="I19" s="417"/>
      <c r="J19" s="417"/>
      <c r="K19" s="290"/>
    </row>
    <row r="20" spans="2:11" ht="15" customHeight="1">
      <c r="B20" s="293"/>
      <c r="C20" s="294"/>
      <c r="D20" s="294"/>
      <c r="E20" s="295" t="s">
        <v>1226</v>
      </c>
      <c r="F20" s="417" t="s">
        <v>1227</v>
      </c>
      <c r="G20" s="417"/>
      <c r="H20" s="417"/>
      <c r="I20" s="417"/>
      <c r="J20" s="417"/>
      <c r="K20" s="290"/>
    </row>
    <row r="21" spans="2:11" ht="15" customHeight="1">
      <c r="B21" s="293"/>
      <c r="C21" s="294"/>
      <c r="D21" s="294"/>
      <c r="E21" s="295" t="s">
        <v>84</v>
      </c>
      <c r="F21" s="417" t="s">
        <v>1228</v>
      </c>
      <c r="G21" s="417"/>
      <c r="H21" s="417"/>
      <c r="I21" s="417"/>
      <c r="J21" s="417"/>
      <c r="K21" s="290"/>
    </row>
    <row r="22" spans="2:11" ht="12.75" customHeight="1">
      <c r="B22" s="293"/>
      <c r="C22" s="294"/>
      <c r="D22" s="294"/>
      <c r="E22" s="294"/>
      <c r="F22" s="294"/>
      <c r="G22" s="294"/>
      <c r="H22" s="294"/>
      <c r="I22" s="294"/>
      <c r="J22" s="294"/>
      <c r="K22" s="290"/>
    </row>
    <row r="23" spans="2:11" ht="15" customHeight="1">
      <c r="B23" s="293"/>
      <c r="C23" s="417" t="s">
        <v>1229</v>
      </c>
      <c r="D23" s="417"/>
      <c r="E23" s="417"/>
      <c r="F23" s="417"/>
      <c r="G23" s="417"/>
      <c r="H23" s="417"/>
      <c r="I23" s="417"/>
      <c r="J23" s="417"/>
      <c r="K23" s="290"/>
    </row>
    <row r="24" spans="2:11" ht="15" customHeight="1">
      <c r="B24" s="293"/>
      <c r="C24" s="417" t="s">
        <v>1230</v>
      </c>
      <c r="D24" s="417"/>
      <c r="E24" s="417"/>
      <c r="F24" s="417"/>
      <c r="G24" s="417"/>
      <c r="H24" s="417"/>
      <c r="I24" s="417"/>
      <c r="J24" s="417"/>
      <c r="K24" s="290"/>
    </row>
    <row r="25" spans="2:11" ht="15" customHeight="1">
      <c r="B25" s="293"/>
      <c r="C25" s="292"/>
      <c r="D25" s="417" t="s">
        <v>1231</v>
      </c>
      <c r="E25" s="417"/>
      <c r="F25" s="417"/>
      <c r="G25" s="417"/>
      <c r="H25" s="417"/>
      <c r="I25" s="417"/>
      <c r="J25" s="417"/>
      <c r="K25" s="290"/>
    </row>
    <row r="26" spans="2:11" ht="15" customHeight="1">
      <c r="B26" s="293"/>
      <c r="C26" s="294"/>
      <c r="D26" s="417" t="s">
        <v>1232</v>
      </c>
      <c r="E26" s="417"/>
      <c r="F26" s="417"/>
      <c r="G26" s="417"/>
      <c r="H26" s="417"/>
      <c r="I26" s="417"/>
      <c r="J26" s="417"/>
      <c r="K26" s="290"/>
    </row>
    <row r="27" spans="2:11" ht="12.75" customHeight="1">
      <c r="B27" s="293"/>
      <c r="C27" s="294"/>
      <c r="D27" s="294"/>
      <c r="E27" s="294"/>
      <c r="F27" s="294"/>
      <c r="G27" s="294"/>
      <c r="H27" s="294"/>
      <c r="I27" s="294"/>
      <c r="J27" s="294"/>
      <c r="K27" s="290"/>
    </row>
    <row r="28" spans="2:11" ht="15" customHeight="1">
      <c r="B28" s="293"/>
      <c r="C28" s="294"/>
      <c r="D28" s="417" t="s">
        <v>1233</v>
      </c>
      <c r="E28" s="417"/>
      <c r="F28" s="417"/>
      <c r="G28" s="417"/>
      <c r="H28" s="417"/>
      <c r="I28" s="417"/>
      <c r="J28" s="417"/>
      <c r="K28" s="290"/>
    </row>
    <row r="29" spans="2:11" ht="15" customHeight="1">
      <c r="B29" s="293"/>
      <c r="C29" s="294"/>
      <c r="D29" s="417" t="s">
        <v>1234</v>
      </c>
      <c r="E29" s="417"/>
      <c r="F29" s="417"/>
      <c r="G29" s="417"/>
      <c r="H29" s="417"/>
      <c r="I29" s="417"/>
      <c r="J29" s="417"/>
      <c r="K29" s="290"/>
    </row>
    <row r="30" spans="2:11" ht="12.75" customHeight="1">
      <c r="B30" s="293"/>
      <c r="C30" s="294"/>
      <c r="D30" s="294"/>
      <c r="E30" s="294"/>
      <c r="F30" s="294"/>
      <c r="G30" s="294"/>
      <c r="H30" s="294"/>
      <c r="I30" s="294"/>
      <c r="J30" s="294"/>
      <c r="K30" s="290"/>
    </row>
    <row r="31" spans="2:11" ht="15" customHeight="1">
      <c r="B31" s="293"/>
      <c r="C31" s="294"/>
      <c r="D31" s="417" t="s">
        <v>1235</v>
      </c>
      <c r="E31" s="417"/>
      <c r="F31" s="417"/>
      <c r="G31" s="417"/>
      <c r="H31" s="417"/>
      <c r="I31" s="417"/>
      <c r="J31" s="417"/>
      <c r="K31" s="290"/>
    </row>
    <row r="32" spans="2:11" ht="15" customHeight="1">
      <c r="B32" s="293"/>
      <c r="C32" s="294"/>
      <c r="D32" s="417" t="s">
        <v>1236</v>
      </c>
      <c r="E32" s="417"/>
      <c r="F32" s="417"/>
      <c r="G32" s="417"/>
      <c r="H32" s="417"/>
      <c r="I32" s="417"/>
      <c r="J32" s="417"/>
      <c r="K32" s="290"/>
    </row>
    <row r="33" spans="2:11" ht="15" customHeight="1">
      <c r="B33" s="293"/>
      <c r="C33" s="294"/>
      <c r="D33" s="417" t="s">
        <v>1237</v>
      </c>
      <c r="E33" s="417"/>
      <c r="F33" s="417"/>
      <c r="G33" s="417"/>
      <c r="H33" s="417"/>
      <c r="I33" s="417"/>
      <c r="J33" s="417"/>
      <c r="K33" s="290"/>
    </row>
    <row r="34" spans="2:11" ht="15" customHeight="1">
      <c r="B34" s="293"/>
      <c r="C34" s="294"/>
      <c r="D34" s="292"/>
      <c r="E34" s="296" t="s">
        <v>139</v>
      </c>
      <c r="F34" s="292"/>
      <c r="G34" s="417" t="s">
        <v>1238</v>
      </c>
      <c r="H34" s="417"/>
      <c r="I34" s="417"/>
      <c r="J34" s="417"/>
      <c r="K34" s="290"/>
    </row>
    <row r="35" spans="2:11" ht="30.75" customHeight="1">
      <c r="B35" s="293"/>
      <c r="C35" s="294"/>
      <c r="D35" s="292"/>
      <c r="E35" s="296" t="s">
        <v>1239</v>
      </c>
      <c r="F35" s="292"/>
      <c r="G35" s="417" t="s">
        <v>1240</v>
      </c>
      <c r="H35" s="417"/>
      <c r="I35" s="417"/>
      <c r="J35" s="417"/>
      <c r="K35" s="290"/>
    </row>
    <row r="36" spans="2:11" ht="15" customHeight="1">
      <c r="B36" s="293"/>
      <c r="C36" s="294"/>
      <c r="D36" s="292"/>
      <c r="E36" s="296" t="s">
        <v>55</v>
      </c>
      <c r="F36" s="292"/>
      <c r="G36" s="417" t="s">
        <v>1241</v>
      </c>
      <c r="H36" s="417"/>
      <c r="I36" s="417"/>
      <c r="J36" s="417"/>
      <c r="K36" s="290"/>
    </row>
    <row r="37" spans="2:11" ht="15" customHeight="1">
      <c r="B37" s="293"/>
      <c r="C37" s="294"/>
      <c r="D37" s="292"/>
      <c r="E37" s="296" t="s">
        <v>140</v>
      </c>
      <c r="F37" s="292"/>
      <c r="G37" s="417" t="s">
        <v>1242</v>
      </c>
      <c r="H37" s="417"/>
      <c r="I37" s="417"/>
      <c r="J37" s="417"/>
      <c r="K37" s="290"/>
    </row>
    <row r="38" spans="2:11" ht="15" customHeight="1">
      <c r="B38" s="293"/>
      <c r="C38" s="294"/>
      <c r="D38" s="292"/>
      <c r="E38" s="296" t="s">
        <v>141</v>
      </c>
      <c r="F38" s="292"/>
      <c r="G38" s="417" t="s">
        <v>1243</v>
      </c>
      <c r="H38" s="417"/>
      <c r="I38" s="417"/>
      <c r="J38" s="417"/>
      <c r="K38" s="290"/>
    </row>
    <row r="39" spans="2:11" ht="15" customHeight="1">
      <c r="B39" s="293"/>
      <c r="C39" s="294"/>
      <c r="D39" s="292"/>
      <c r="E39" s="296" t="s">
        <v>142</v>
      </c>
      <c r="F39" s="292"/>
      <c r="G39" s="417" t="s">
        <v>1244</v>
      </c>
      <c r="H39" s="417"/>
      <c r="I39" s="417"/>
      <c r="J39" s="417"/>
      <c r="K39" s="290"/>
    </row>
    <row r="40" spans="2:11" ht="15" customHeight="1">
      <c r="B40" s="293"/>
      <c r="C40" s="294"/>
      <c r="D40" s="292"/>
      <c r="E40" s="296" t="s">
        <v>1245</v>
      </c>
      <c r="F40" s="292"/>
      <c r="G40" s="417" t="s">
        <v>1246</v>
      </c>
      <c r="H40" s="417"/>
      <c r="I40" s="417"/>
      <c r="J40" s="417"/>
      <c r="K40" s="290"/>
    </row>
    <row r="41" spans="2:11" ht="15" customHeight="1">
      <c r="B41" s="293"/>
      <c r="C41" s="294"/>
      <c r="D41" s="292"/>
      <c r="E41" s="296"/>
      <c r="F41" s="292"/>
      <c r="G41" s="417" t="s">
        <v>1247</v>
      </c>
      <c r="H41" s="417"/>
      <c r="I41" s="417"/>
      <c r="J41" s="417"/>
      <c r="K41" s="290"/>
    </row>
    <row r="42" spans="2:11" ht="15" customHeight="1">
      <c r="B42" s="293"/>
      <c r="C42" s="294"/>
      <c r="D42" s="292"/>
      <c r="E42" s="296" t="s">
        <v>1248</v>
      </c>
      <c r="F42" s="292"/>
      <c r="G42" s="417" t="s">
        <v>1249</v>
      </c>
      <c r="H42" s="417"/>
      <c r="I42" s="417"/>
      <c r="J42" s="417"/>
      <c r="K42" s="290"/>
    </row>
    <row r="43" spans="2:11" ht="15" customHeight="1">
      <c r="B43" s="293"/>
      <c r="C43" s="294"/>
      <c r="D43" s="292"/>
      <c r="E43" s="296" t="s">
        <v>144</v>
      </c>
      <c r="F43" s="292"/>
      <c r="G43" s="417" t="s">
        <v>1250</v>
      </c>
      <c r="H43" s="417"/>
      <c r="I43" s="417"/>
      <c r="J43" s="417"/>
      <c r="K43" s="290"/>
    </row>
    <row r="44" spans="2:11" ht="12.75" customHeight="1">
      <c r="B44" s="293"/>
      <c r="C44" s="294"/>
      <c r="D44" s="292"/>
      <c r="E44" s="292"/>
      <c r="F44" s="292"/>
      <c r="G44" s="292"/>
      <c r="H44" s="292"/>
      <c r="I44" s="292"/>
      <c r="J44" s="292"/>
      <c r="K44" s="290"/>
    </row>
    <row r="45" spans="2:11" ht="15" customHeight="1">
      <c r="B45" s="293"/>
      <c r="C45" s="294"/>
      <c r="D45" s="417" t="s">
        <v>1251</v>
      </c>
      <c r="E45" s="417"/>
      <c r="F45" s="417"/>
      <c r="G45" s="417"/>
      <c r="H45" s="417"/>
      <c r="I45" s="417"/>
      <c r="J45" s="417"/>
      <c r="K45" s="290"/>
    </row>
    <row r="46" spans="2:11" ht="15" customHeight="1">
      <c r="B46" s="293"/>
      <c r="C46" s="294"/>
      <c r="D46" s="294"/>
      <c r="E46" s="417" t="s">
        <v>1252</v>
      </c>
      <c r="F46" s="417"/>
      <c r="G46" s="417"/>
      <c r="H46" s="417"/>
      <c r="I46" s="417"/>
      <c r="J46" s="417"/>
      <c r="K46" s="290"/>
    </row>
    <row r="47" spans="2:11" ht="15" customHeight="1">
      <c r="B47" s="293"/>
      <c r="C47" s="294"/>
      <c r="D47" s="294"/>
      <c r="E47" s="417" t="s">
        <v>1253</v>
      </c>
      <c r="F47" s="417"/>
      <c r="G47" s="417"/>
      <c r="H47" s="417"/>
      <c r="I47" s="417"/>
      <c r="J47" s="417"/>
      <c r="K47" s="290"/>
    </row>
    <row r="48" spans="2:11" ht="15" customHeight="1">
      <c r="B48" s="293"/>
      <c r="C48" s="294"/>
      <c r="D48" s="294"/>
      <c r="E48" s="417" t="s">
        <v>1254</v>
      </c>
      <c r="F48" s="417"/>
      <c r="G48" s="417"/>
      <c r="H48" s="417"/>
      <c r="I48" s="417"/>
      <c r="J48" s="417"/>
      <c r="K48" s="290"/>
    </row>
    <row r="49" spans="2:11" ht="15" customHeight="1">
      <c r="B49" s="293"/>
      <c r="C49" s="294"/>
      <c r="D49" s="417" t="s">
        <v>1255</v>
      </c>
      <c r="E49" s="417"/>
      <c r="F49" s="417"/>
      <c r="G49" s="417"/>
      <c r="H49" s="417"/>
      <c r="I49" s="417"/>
      <c r="J49" s="417"/>
      <c r="K49" s="290"/>
    </row>
    <row r="50" spans="2:11" ht="25.5" customHeight="1">
      <c r="B50" s="289"/>
      <c r="C50" s="418" t="s">
        <v>1256</v>
      </c>
      <c r="D50" s="418"/>
      <c r="E50" s="418"/>
      <c r="F50" s="418"/>
      <c r="G50" s="418"/>
      <c r="H50" s="418"/>
      <c r="I50" s="418"/>
      <c r="J50" s="418"/>
      <c r="K50" s="290"/>
    </row>
    <row r="51" spans="2:11" ht="5.25" customHeight="1">
      <c r="B51" s="289"/>
      <c r="C51" s="291"/>
      <c r="D51" s="291"/>
      <c r="E51" s="291"/>
      <c r="F51" s="291"/>
      <c r="G51" s="291"/>
      <c r="H51" s="291"/>
      <c r="I51" s="291"/>
      <c r="J51" s="291"/>
      <c r="K51" s="290"/>
    </row>
    <row r="52" spans="2:11" ht="15" customHeight="1">
      <c r="B52" s="289"/>
      <c r="C52" s="417" t="s">
        <v>1257</v>
      </c>
      <c r="D52" s="417"/>
      <c r="E52" s="417"/>
      <c r="F52" s="417"/>
      <c r="G52" s="417"/>
      <c r="H52" s="417"/>
      <c r="I52" s="417"/>
      <c r="J52" s="417"/>
      <c r="K52" s="290"/>
    </row>
    <row r="53" spans="2:11" ht="15" customHeight="1">
      <c r="B53" s="289"/>
      <c r="C53" s="417" t="s">
        <v>1258</v>
      </c>
      <c r="D53" s="417"/>
      <c r="E53" s="417"/>
      <c r="F53" s="417"/>
      <c r="G53" s="417"/>
      <c r="H53" s="417"/>
      <c r="I53" s="417"/>
      <c r="J53" s="417"/>
      <c r="K53" s="290"/>
    </row>
    <row r="54" spans="2:11" ht="12.75" customHeight="1">
      <c r="B54" s="289"/>
      <c r="C54" s="292"/>
      <c r="D54" s="292"/>
      <c r="E54" s="292"/>
      <c r="F54" s="292"/>
      <c r="G54" s="292"/>
      <c r="H54" s="292"/>
      <c r="I54" s="292"/>
      <c r="J54" s="292"/>
      <c r="K54" s="290"/>
    </row>
    <row r="55" spans="2:11" ht="15" customHeight="1">
      <c r="B55" s="289"/>
      <c r="C55" s="417" t="s">
        <v>1259</v>
      </c>
      <c r="D55" s="417"/>
      <c r="E55" s="417"/>
      <c r="F55" s="417"/>
      <c r="G55" s="417"/>
      <c r="H55" s="417"/>
      <c r="I55" s="417"/>
      <c r="J55" s="417"/>
      <c r="K55" s="290"/>
    </row>
    <row r="56" spans="2:11" ht="15" customHeight="1">
      <c r="B56" s="289"/>
      <c r="C56" s="294"/>
      <c r="D56" s="417" t="s">
        <v>1260</v>
      </c>
      <c r="E56" s="417"/>
      <c r="F56" s="417"/>
      <c r="G56" s="417"/>
      <c r="H56" s="417"/>
      <c r="I56" s="417"/>
      <c r="J56" s="417"/>
      <c r="K56" s="290"/>
    </row>
    <row r="57" spans="2:11" ht="15" customHeight="1">
      <c r="B57" s="289"/>
      <c r="C57" s="294"/>
      <c r="D57" s="417" t="s">
        <v>1261</v>
      </c>
      <c r="E57" s="417"/>
      <c r="F57" s="417"/>
      <c r="G57" s="417"/>
      <c r="H57" s="417"/>
      <c r="I57" s="417"/>
      <c r="J57" s="417"/>
      <c r="K57" s="290"/>
    </row>
    <row r="58" spans="2:11" ht="15" customHeight="1">
      <c r="B58" s="289"/>
      <c r="C58" s="294"/>
      <c r="D58" s="417" t="s">
        <v>1262</v>
      </c>
      <c r="E58" s="417"/>
      <c r="F58" s="417"/>
      <c r="G58" s="417"/>
      <c r="H58" s="417"/>
      <c r="I58" s="417"/>
      <c r="J58" s="417"/>
      <c r="K58" s="290"/>
    </row>
    <row r="59" spans="2:11" ht="15" customHeight="1">
      <c r="B59" s="289"/>
      <c r="C59" s="294"/>
      <c r="D59" s="417" t="s">
        <v>1263</v>
      </c>
      <c r="E59" s="417"/>
      <c r="F59" s="417"/>
      <c r="G59" s="417"/>
      <c r="H59" s="417"/>
      <c r="I59" s="417"/>
      <c r="J59" s="417"/>
      <c r="K59" s="290"/>
    </row>
    <row r="60" spans="2:11" ht="15" customHeight="1">
      <c r="B60" s="289"/>
      <c r="C60" s="294"/>
      <c r="D60" s="416" t="s">
        <v>1264</v>
      </c>
      <c r="E60" s="416"/>
      <c r="F60" s="416"/>
      <c r="G60" s="416"/>
      <c r="H60" s="416"/>
      <c r="I60" s="416"/>
      <c r="J60" s="416"/>
      <c r="K60" s="290"/>
    </row>
    <row r="61" spans="2:11" ht="15" customHeight="1">
      <c r="B61" s="289"/>
      <c r="C61" s="294"/>
      <c r="D61" s="417" t="s">
        <v>1265</v>
      </c>
      <c r="E61" s="417"/>
      <c r="F61" s="417"/>
      <c r="G61" s="417"/>
      <c r="H61" s="417"/>
      <c r="I61" s="417"/>
      <c r="J61" s="417"/>
      <c r="K61" s="290"/>
    </row>
    <row r="62" spans="2:11" ht="12.75" customHeight="1">
      <c r="B62" s="289"/>
      <c r="C62" s="294"/>
      <c r="D62" s="294"/>
      <c r="E62" s="297"/>
      <c r="F62" s="294"/>
      <c r="G62" s="294"/>
      <c r="H62" s="294"/>
      <c r="I62" s="294"/>
      <c r="J62" s="294"/>
      <c r="K62" s="290"/>
    </row>
    <row r="63" spans="2:11" ht="15" customHeight="1">
      <c r="B63" s="289"/>
      <c r="C63" s="294"/>
      <c r="D63" s="417" t="s">
        <v>1266</v>
      </c>
      <c r="E63" s="417"/>
      <c r="F63" s="417"/>
      <c r="G63" s="417"/>
      <c r="H63" s="417"/>
      <c r="I63" s="417"/>
      <c r="J63" s="417"/>
      <c r="K63" s="290"/>
    </row>
    <row r="64" spans="2:11" ht="15" customHeight="1">
      <c r="B64" s="289"/>
      <c r="C64" s="294"/>
      <c r="D64" s="416" t="s">
        <v>1267</v>
      </c>
      <c r="E64" s="416"/>
      <c r="F64" s="416"/>
      <c r="G64" s="416"/>
      <c r="H64" s="416"/>
      <c r="I64" s="416"/>
      <c r="J64" s="416"/>
      <c r="K64" s="290"/>
    </row>
    <row r="65" spans="2:11" ht="15" customHeight="1">
      <c r="B65" s="289"/>
      <c r="C65" s="294"/>
      <c r="D65" s="417" t="s">
        <v>1268</v>
      </c>
      <c r="E65" s="417"/>
      <c r="F65" s="417"/>
      <c r="G65" s="417"/>
      <c r="H65" s="417"/>
      <c r="I65" s="417"/>
      <c r="J65" s="417"/>
      <c r="K65" s="290"/>
    </row>
    <row r="66" spans="2:11" ht="15" customHeight="1">
      <c r="B66" s="289"/>
      <c r="C66" s="294"/>
      <c r="D66" s="417" t="s">
        <v>1269</v>
      </c>
      <c r="E66" s="417"/>
      <c r="F66" s="417"/>
      <c r="G66" s="417"/>
      <c r="H66" s="417"/>
      <c r="I66" s="417"/>
      <c r="J66" s="417"/>
      <c r="K66" s="290"/>
    </row>
    <row r="67" spans="2:11" ht="15" customHeight="1">
      <c r="B67" s="289"/>
      <c r="C67" s="294"/>
      <c r="D67" s="417" t="s">
        <v>1270</v>
      </c>
      <c r="E67" s="417"/>
      <c r="F67" s="417"/>
      <c r="G67" s="417"/>
      <c r="H67" s="417"/>
      <c r="I67" s="417"/>
      <c r="J67" s="417"/>
      <c r="K67" s="290"/>
    </row>
    <row r="68" spans="2:11" ht="15" customHeight="1">
      <c r="B68" s="289"/>
      <c r="C68" s="294"/>
      <c r="D68" s="417" t="s">
        <v>1271</v>
      </c>
      <c r="E68" s="417"/>
      <c r="F68" s="417"/>
      <c r="G68" s="417"/>
      <c r="H68" s="417"/>
      <c r="I68" s="417"/>
      <c r="J68" s="417"/>
      <c r="K68" s="290"/>
    </row>
    <row r="69" spans="2:11" ht="12.75" customHeight="1">
      <c r="B69" s="298"/>
      <c r="C69" s="299"/>
      <c r="D69" s="299"/>
      <c r="E69" s="299"/>
      <c r="F69" s="299"/>
      <c r="G69" s="299"/>
      <c r="H69" s="299"/>
      <c r="I69" s="299"/>
      <c r="J69" s="299"/>
      <c r="K69" s="300"/>
    </row>
    <row r="70" spans="2:11" ht="18.75" customHeight="1">
      <c r="B70" s="301"/>
      <c r="C70" s="301"/>
      <c r="D70" s="301"/>
      <c r="E70" s="301"/>
      <c r="F70" s="301"/>
      <c r="G70" s="301"/>
      <c r="H70" s="301"/>
      <c r="I70" s="301"/>
      <c r="J70" s="301"/>
      <c r="K70" s="302"/>
    </row>
    <row r="71" spans="2:11" ht="18.75" customHeight="1">
      <c r="B71" s="302"/>
      <c r="C71" s="302"/>
      <c r="D71" s="302"/>
      <c r="E71" s="302"/>
      <c r="F71" s="302"/>
      <c r="G71" s="302"/>
      <c r="H71" s="302"/>
      <c r="I71" s="302"/>
      <c r="J71" s="302"/>
      <c r="K71" s="302"/>
    </row>
    <row r="72" spans="2:11" ht="7.5" customHeight="1">
      <c r="B72" s="303"/>
      <c r="C72" s="304"/>
      <c r="D72" s="304"/>
      <c r="E72" s="304"/>
      <c r="F72" s="304"/>
      <c r="G72" s="304"/>
      <c r="H72" s="304"/>
      <c r="I72" s="304"/>
      <c r="J72" s="304"/>
      <c r="K72" s="305"/>
    </row>
    <row r="73" spans="2:11" ht="45" customHeight="1">
      <c r="B73" s="306"/>
      <c r="C73" s="415" t="s">
        <v>90</v>
      </c>
      <c r="D73" s="415"/>
      <c r="E73" s="415"/>
      <c r="F73" s="415"/>
      <c r="G73" s="415"/>
      <c r="H73" s="415"/>
      <c r="I73" s="415"/>
      <c r="J73" s="415"/>
      <c r="K73" s="307"/>
    </row>
    <row r="74" spans="2:11" ht="17.25" customHeight="1">
      <c r="B74" s="306"/>
      <c r="C74" s="308" t="s">
        <v>1272</v>
      </c>
      <c r="D74" s="308"/>
      <c r="E74" s="308"/>
      <c r="F74" s="308" t="s">
        <v>1273</v>
      </c>
      <c r="G74" s="309"/>
      <c r="H74" s="308" t="s">
        <v>140</v>
      </c>
      <c r="I74" s="308" t="s">
        <v>59</v>
      </c>
      <c r="J74" s="308" t="s">
        <v>1274</v>
      </c>
      <c r="K74" s="307"/>
    </row>
    <row r="75" spans="2:11" ht="17.25" customHeight="1">
      <c r="B75" s="306"/>
      <c r="C75" s="310" t="s">
        <v>1275</v>
      </c>
      <c r="D75" s="310"/>
      <c r="E75" s="310"/>
      <c r="F75" s="311" t="s">
        <v>1276</v>
      </c>
      <c r="G75" s="312"/>
      <c r="H75" s="310"/>
      <c r="I75" s="310"/>
      <c r="J75" s="310" t="s">
        <v>1277</v>
      </c>
      <c r="K75" s="307"/>
    </row>
    <row r="76" spans="2:11" ht="5.25" customHeight="1">
      <c r="B76" s="306"/>
      <c r="C76" s="313"/>
      <c r="D76" s="313"/>
      <c r="E76" s="313"/>
      <c r="F76" s="313"/>
      <c r="G76" s="314"/>
      <c r="H76" s="313"/>
      <c r="I76" s="313"/>
      <c r="J76" s="313"/>
      <c r="K76" s="307"/>
    </row>
    <row r="77" spans="2:11" ht="15" customHeight="1">
      <c r="B77" s="306"/>
      <c r="C77" s="296" t="s">
        <v>55</v>
      </c>
      <c r="D77" s="313"/>
      <c r="E77" s="313"/>
      <c r="F77" s="315" t="s">
        <v>1278</v>
      </c>
      <c r="G77" s="314"/>
      <c r="H77" s="296" t="s">
        <v>1279</v>
      </c>
      <c r="I77" s="296" t="s">
        <v>1280</v>
      </c>
      <c r="J77" s="296">
        <v>20</v>
      </c>
      <c r="K77" s="307"/>
    </row>
    <row r="78" spans="2:11" ht="15" customHeight="1">
      <c r="B78" s="306"/>
      <c r="C78" s="296" t="s">
        <v>1281</v>
      </c>
      <c r="D78" s="296"/>
      <c r="E78" s="296"/>
      <c r="F78" s="315" t="s">
        <v>1278</v>
      </c>
      <c r="G78" s="314"/>
      <c r="H78" s="296" t="s">
        <v>1282</v>
      </c>
      <c r="I78" s="296" t="s">
        <v>1280</v>
      </c>
      <c r="J78" s="296">
        <v>120</v>
      </c>
      <c r="K78" s="307"/>
    </row>
    <row r="79" spans="2:11" ht="15" customHeight="1">
      <c r="B79" s="316"/>
      <c r="C79" s="296" t="s">
        <v>1283</v>
      </c>
      <c r="D79" s="296"/>
      <c r="E79" s="296"/>
      <c r="F79" s="315" t="s">
        <v>1284</v>
      </c>
      <c r="G79" s="314"/>
      <c r="H79" s="296" t="s">
        <v>1285</v>
      </c>
      <c r="I79" s="296" t="s">
        <v>1280</v>
      </c>
      <c r="J79" s="296">
        <v>50</v>
      </c>
      <c r="K79" s="307"/>
    </row>
    <row r="80" spans="2:11" ht="15" customHeight="1">
      <c r="B80" s="316"/>
      <c r="C80" s="296" t="s">
        <v>1286</v>
      </c>
      <c r="D80" s="296"/>
      <c r="E80" s="296"/>
      <c r="F80" s="315" t="s">
        <v>1278</v>
      </c>
      <c r="G80" s="314"/>
      <c r="H80" s="296" t="s">
        <v>1287</v>
      </c>
      <c r="I80" s="296" t="s">
        <v>1288</v>
      </c>
      <c r="J80" s="296"/>
      <c r="K80" s="307"/>
    </row>
    <row r="81" spans="2:11" ht="15" customHeight="1">
      <c r="B81" s="316"/>
      <c r="C81" s="317" t="s">
        <v>1289</v>
      </c>
      <c r="D81" s="317"/>
      <c r="E81" s="317"/>
      <c r="F81" s="318" t="s">
        <v>1284</v>
      </c>
      <c r="G81" s="317"/>
      <c r="H81" s="317" t="s">
        <v>1290</v>
      </c>
      <c r="I81" s="317" t="s">
        <v>1280</v>
      </c>
      <c r="J81" s="317">
        <v>15</v>
      </c>
      <c r="K81" s="307"/>
    </row>
    <row r="82" spans="2:11" ht="15" customHeight="1">
      <c r="B82" s="316"/>
      <c r="C82" s="317" t="s">
        <v>1291</v>
      </c>
      <c r="D82" s="317"/>
      <c r="E82" s="317"/>
      <c r="F82" s="318" t="s">
        <v>1284</v>
      </c>
      <c r="G82" s="317"/>
      <c r="H82" s="317" t="s">
        <v>1292</v>
      </c>
      <c r="I82" s="317" t="s">
        <v>1280</v>
      </c>
      <c r="J82" s="317">
        <v>15</v>
      </c>
      <c r="K82" s="307"/>
    </row>
    <row r="83" spans="2:11" ht="15" customHeight="1">
      <c r="B83" s="316"/>
      <c r="C83" s="317" t="s">
        <v>1293</v>
      </c>
      <c r="D83" s="317"/>
      <c r="E83" s="317"/>
      <c r="F83" s="318" t="s">
        <v>1284</v>
      </c>
      <c r="G83" s="317"/>
      <c r="H83" s="317" t="s">
        <v>1294</v>
      </c>
      <c r="I83" s="317" t="s">
        <v>1280</v>
      </c>
      <c r="J83" s="317">
        <v>20</v>
      </c>
      <c r="K83" s="307"/>
    </row>
    <row r="84" spans="2:11" ht="15" customHeight="1">
      <c r="B84" s="316"/>
      <c r="C84" s="317" t="s">
        <v>1295</v>
      </c>
      <c r="D84" s="317"/>
      <c r="E84" s="317"/>
      <c r="F84" s="318" t="s">
        <v>1284</v>
      </c>
      <c r="G84" s="317"/>
      <c r="H84" s="317" t="s">
        <v>1296</v>
      </c>
      <c r="I84" s="317" t="s">
        <v>1280</v>
      </c>
      <c r="J84" s="317">
        <v>20</v>
      </c>
      <c r="K84" s="307"/>
    </row>
    <row r="85" spans="2:11" ht="15" customHeight="1">
      <c r="B85" s="316"/>
      <c r="C85" s="296" t="s">
        <v>1297</v>
      </c>
      <c r="D85" s="296"/>
      <c r="E85" s="296"/>
      <c r="F85" s="315" t="s">
        <v>1284</v>
      </c>
      <c r="G85" s="314"/>
      <c r="H85" s="296" t="s">
        <v>1298</v>
      </c>
      <c r="I85" s="296" t="s">
        <v>1280</v>
      </c>
      <c r="J85" s="296">
        <v>50</v>
      </c>
      <c r="K85" s="307"/>
    </row>
    <row r="86" spans="2:11" ht="15" customHeight="1">
      <c r="B86" s="316"/>
      <c r="C86" s="296" t="s">
        <v>1299</v>
      </c>
      <c r="D86" s="296"/>
      <c r="E86" s="296"/>
      <c r="F86" s="315" t="s">
        <v>1284</v>
      </c>
      <c r="G86" s="314"/>
      <c r="H86" s="296" t="s">
        <v>1300</v>
      </c>
      <c r="I86" s="296" t="s">
        <v>1280</v>
      </c>
      <c r="J86" s="296">
        <v>20</v>
      </c>
      <c r="K86" s="307"/>
    </row>
    <row r="87" spans="2:11" ht="15" customHeight="1">
      <c r="B87" s="316"/>
      <c r="C87" s="296" t="s">
        <v>1301</v>
      </c>
      <c r="D87" s="296"/>
      <c r="E87" s="296"/>
      <c r="F87" s="315" t="s">
        <v>1284</v>
      </c>
      <c r="G87" s="314"/>
      <c r="H87" s="296" t="s">
        <v>1302</v>
      </c>
      <c r="I87" s="296" t="s">
        <v>1280</v>
      </c>
      <c r="J87" s="296">
        <v>20</v>
      </c>
      <c r="K87" s="307"/>
    </row>
    <row r="88" spans="2:11" ht="15" customHeight="1">
      <c r="B88" s="316"/>
      <c r="C88" s="296" t="s">
        <v>1303</v>
      </c>
      <c r="D88" s="296"/>
      <c r="E88" s="296"/>
      <c r="F88" s="315" t="s">
        <v>1284</v>
      </c>
      <c r="G88" s="314"/>
      <c r="H88" s="296" t="s">
        <v>1304</v>
      </c>
      <c r="I88" s="296" t="s">
        <v>1280</v>
      </c>
      <c r="J88" s="296">
        <v>50</v>
      </c>
      <c r="K88" s="307"/>
    </row>
    <row r="89" spans="2:11" ht="15" customHeight="1">
      <c r="B89" s="316"/>
      <c r="C89" s="296" t="s">
        <v>1305</v>
      </c>
      <c r="D89" s="296"/>
      <c r="E89" s="296"/>
      <c r="F89" s="315" t="s">
        <v>1284</v>
      </c>
      <c r="G89" s="314"/>
      <c r="H89" s="296" t="s">
        <v>1305</v>
      </c>
      <c r="I89" s="296" t="s">
        <v>1280</v>
      </c>
      <c r="J89" s="296">
        <v>50</v>
      </c>
      <c r="K89" s="307"/>
    </row>
    <row r="90" spans="2:11" ht="15" customHeight="1">
      <c r="B90" s="316"/>
      <c r="C90" s="296" t="s">
        <v>145</v>
      </c>
      <c r="D90" s="296"/>
      <c r="E90" s="296"/>
      <c r="F90" s="315" t="s">
        <v>1284</v>
      </c>
      <c r="G90" s="314"/>
      <c r="H90" s="296" t="s">
        <v>1306</v>
      </c>
      <c r="I90" s="296" t="s">
        <v>1280</v>
      </c>
      <c r="J90" s="296">
        <v>255</v>
      </c>
      <c r="K90" s="307"/>
    </row>
    <row r="91" spans="2:11" ht="15" customHeight="1">
      <c r="B91" s="316"/>
      <c r="C91" s="296" t="s">
        <v>1307</v>
      </c>
      <c r="D91" s="296"/>
      <c r="E91" s="296"/>
      <c r="F91" s="315" t="s">
        <v>1278</v>
      </c>
      <c r="G91" s="314"/>
      <c r="H91" s="296" t="s">
        <v>1308</v>
      </c>
      <c r="I91" s="296" t="s">
        <v>1309</v>
      </c>
      <c r="J91" s="296"/>
      <c r="K91" s="307"/>
    </row>
    <row r="92" spans="2:11" ht="15" customHeight="1">
      <c r="B92" s="316"/>
      <c r="C92" s="296" t="s">
        <v>1310</v>
      </c>
      <c r="D92" s="296"/>
      <c r="E92" s="296"/>
      <c r="F92" s="315" t="s">
        <v>1278</v>
      </c>
      <c r="G92" s="314"/>
      <c r="H92" s="296" t="s">
        <v>1311</v>
      </c>
      <c r="I92" s="296" t="s">
        <v>1312</v>
      </c>
      <c r="J92" s="296"/>
      <c r="K92" s="307"/>
    </row>
    <row r="93" spans="2:11" ht="15" customHeight="1">
      <c r="B93" s="316"/>
      <c r="C93" s="296" t="s">
        <v>1313</v>
      </c>
      <c r="D93" s="296"/>
      <c r="E93" s="296"/>
      <c r="F93" s="315" t="s">
        <v>1278</v>
      </c>
      <c r="G93" s="314"/>
      <c r="H93" s="296" t="s">
        <v>1313</v>
      </c>
      <c r="I93" s="296" t="s">
        <v>1312</v>
      </c>
      <c r="J93" s="296"/>
      <c r="K93" s="307"/>
    </row>
    <row r="94" spans="2:11" ht="15" customHeight="1">
      <c r="B94" s="316"/>
      <c r="C94" s="296" t="s">
        <v>40</v>
      </c>
      <c r="D94" s="296"/>
      <c r="E94" s="296"/>
      <c r="F94" s="315" t="s">
        <v>1278</v>
      </c>
      <c r="G94" s="314"/>
      <c r="H94" s="296" t="s">
        <v>1314</v>
      </c>
      <c r="I94" s="296" t="s">
        <v>1312</v>
      </c>
      <c r="J94" s="296"/>
      <c r="K94" s="307"/>
    </row>
    <row r="95" spans="2:11" ht="15" customHeight="1">
      <c r="B95" s="316"/>
      <c r="C95" s="296" t="s">
        <v>50</v>
      </c>
      <c r="D95" s="296"/>
      <c r="E95" s="296"/>
      <c r="F95" s="315" t="s">
        <v>1278</v>
      </c>
      <c r="G95" s="314"/>
      <c r="H95" s="296" t="s">
        <v>1315</v>
      </c>
      <c r="I95" s="296" t="s">
        <v>1312</v>
      </c>
      <c r="J95" s="296"/>
      <c r="K95" s="307"/>
    </row>
    <row r="96" spans="2:11" ht="15" customHeight="1">
      <c r="B96" s="319"/>
      <c r="C96" s="320"/>
      <c r="D96" s="320"/>
      <c r="E96" s="320"/>
      <c r="F96" s="320"/>
      <c r="G96" s="320"/>
      <c r="H96" s="320"/>
      <c r="I96" s="320"/>
      <c r="J96" s="320"/>
      <c r="K96" s="321"/>
    </row>
    <row r="97" spans="2:11" ht="18.75" customHeight="1">
      <c r="B97" s="322"/>
      <c r="C97" s="323"/>
      <c r="D97" s="323"/>
      <c r="E97" s="323"/>
      <c r="F97" s="323"/>
      <c r="G97" s="323"/>
      <c r="H97" s="323"/>
      <c r="I97" s="323"/>
      <c r="J97" s="323"/>
      <c r="K97" s="322"/>
    </row>
    <row r="98" spans="2:11" ht="18.75" customHeight="1">
      <c r="B98" s="302"/>
      <c r="C98" s="302"/>
      <c r="D98" s="302"/>
      <c r="E98" s="302"/>
      <c r="F98" s="302"/>
      <c r="G98" s="302"/>
      <c r="H98" s="302"/>
      <c r="I98" s="302"/>
      <c r="J98" s="302"/>
      <c r="K98" s="302"/>
    </row>
    <row r="99" spans="2:11" ht="7.5" customHeight="1">
      <c r="B99" s="303"/>
      <c r="C99" s="304"/>
      <c r="D99" s="304"/>
      <c r="E99" s="304"/>
      <c r="F99" s="304"/>
      <c r="G99" s="304"/>
      <c r="H99" s="304"/>
      <c r="I99" s="304"/>
      <c r="J99" s="304"/>
      <c r="K99" s="305"/>
    </row>
    <row r="100" spans="2:11" ht="45" customHeight="1">
      <c r="B100" s="306"/>
      <c r="C100" s="415" t="s">
        <v>1316</v>
      </c>
      <c r="D100" s="415"/>
      <c r="E100" s="415"/>
      <c r="F100" s="415"/>
      <c r="G100" s="415"/>
      <c r="H100" s="415"/>
      <c r="I100" s="415"/>
      <c r="J100" s="415"/>
      <c r="K100" s="307"/>
    </row>
    <row r="101" spans="2:11" ht="17.25" customHeight="1">
      <c r="B101" s="306"/>
      <c r="C101" s="308" t="s">
        <v>1272</v>
      </c>
      <c r="D101" s="308"/>
      <c r="E101" s="308"/>
      <c r="F101" s="308" t="s">
        <v>1273</v>
      </c>
      <c r="G101" s="309"/>
      <c r="H101" s="308" t="s">
        <v>140</v>
      </c>
      <c r="I101" s="308" t="s">
        <v>59</v>
      </c>
      <c r="J101" s="308" t="s">
        <v>1274</v>
      </c>
      <c r="K101" s="307"/>
    </row>
    <row r="102" spans="2:11" ht="17.25" customHeight="1">
      <c r="B102" s="306"/>
      <c r="C102" s="310" t="s">
        <v>1275</v>
      </c>
      <c r="D102" s="310"/>
      <c r="E102" s="310"/>
      <c r="F102" s="311" t="s">
        <v>1276</v>
      </c>
      <c r="G102" s="312"/>
      <c r="H102" s="310"/>
      <c r="I102" s="310"/>
      <c r="J102" s="310" t="s">
        <v>1277</v>
      </c>
      <c r="K102" s="307"/>
    </row>
    <row r="103" spans="2:11" ht="5.25" customHeight="1">
      <c r="B103" s="306"/>
      <c r="C103" s="308"/>
      <c r="D103" s="308"/>
      <c r="E103" s="308"/>
      <c r="F103" s="308"/>
      <c r="G103" s="324"/>
      <c r="H103" s="308"/>
      <c r="I103" s="308"/>
      <c r="J103" s="308"/>
      <c r="K103" s="307"/>
    </row>
    <row r="104" spans="2:11" ht="15" customHeight="1">
      <c r="B104" s="306"/>
      <c r="C104" s="296" t="s">
        <v>55</v>
      </c>
      <c r="D104" s="313"/>
      <c r="E104" s="313"/>
      <c r="F104" s="315" t="s">
        <v>1278</v>
      </c>
      <c r="G104" s="324"/>
      <c r="H104" s="296" t="s">
        <v>1317</v>
      </c>
      <c r="I104" s="296" t="s">
        <v>1280</v>
      </c>
      <c r="J104" s="296">
        <v>20</v>
      </c>
      <c r="K104" s="307"/>
    </row>
    <row r="105" spans="2:11" ht="15" customHeight="1">
      <c r="B105" s="306"/>
      <c r="C105" s="296" t="s">
        <v>1281</v>
      </c>
      <c r="D105" s="296"/>
      <c r="E105" s="296"/>
      <c r="F105" s="315" t="s">
        <v>1278</v>
      </c>
      <c r="G105" s="296"/>
      <c r="H105" s="296" t="s">
        <v>1317</v>
      </c>
      <c r="I105" s="296" t="s">
        <v>1280</v>
      </c>
      <c r="J105" s="296">
        <v>120</v>
      </c>
      <c r="K105" s="307"/>
    </row>
    <row r="106" spans="2:11" ht="15" customHeight="1">
      <c r="B106" s="316"/>
      <c r="C106" s="296" t="s">
        <v>1283</v>
      </c>
      <c r="D106" s="296"/>
      <c r="E106" s="296"/>
      <c r="F106" s="315" t="s">
        <v>1284</v>
      </c>
      <c r="G106" s="296"/>
      <c r="H106" s="296" t="s">
        <v>1317</v>
      </c>
      <c r="I106" s="296" t="s">
        <v>1280</v>
      </c>
      <c r="J106" s="296">
        <v>50</v>
      </c>
      <c r="K106" s="307"/>
    </row>
    <row r="107" spans="2:11" ht="15" customHeight="1">
      <c r="B107" s="316"/>
      <c r="C107" s="296" t="s">
        <v>1286</v>
      </c>
      <c r="D107" s="296"/>
      <c r="E107" s="296"/>
      <c r="F107" s="315" t="s">
        <v>1278</v>
      </c>
      <c r="G107" s="296"/>
      <c r="H107" s="296" t="s">
        <v>1317</v>
      </c>
      <c r="I107" s="296" t="s">
        <v>1288</v>
      </c>
      <c r="J107" s="296"/>
      <c r="K107" s="307"/>
    </row>
    <row r="108" spans="2:11" ht="15" customHeight="1">
      <c r="B108" s="316"/>
      <c r="C108" s="296" t="s">
        <v>1297</v>
      </c>
      <c r="D108" s="296"/>
      <c r="E108" s="296"/>
      <c r="F108" s="315" t="s">
        <v>1284</v>
      </c>
      <c r="G108" s="296"/>
      <c r="H108" s="296" t="s">
        <v>1317</v>
      </c>
      <c r="I108" s="296" t="s">
        <v>1280</v>
      </c>
      <c r="J108" s="296">
        <v>50</v>
      </c>
      <c r="K108" s="307"/>
    </row>
    <row r="109" spans="2:11" ht="15" customHeight="1">
      <c r="B109" s="316"/>
      <c r="C109" s="296" t="s">
        <v>1305</v>
      </c>
      <c r="D109" s="296"/>
      <c r="E109" s="296"/>
      <c r="F109" s="315" t="s">
        <v>1284</v>
      </c>
      <c r="G109" s="296"/>
      <c r="H109" s="296" t="s">
        <v>1317</v>
      </c>
      <c r="I109" s="296" t="s">
        <v>1280</v>
      </c>
      <c r="J109" s="296">
        <v>50</v>
      </c>
      <c r="K109" s="307"/>
    </row>
    <row r="110" spans="2:11" ht="15" customHeight="1">
      <c r="B110" s="316"/>
      <c r="C110" s="296" t="s">
        <v>1303</v>
      </c>
      <c r="D110" s="296"/>
      <c r="E110" s="296"/>
      <c r="F110" s="315" t="s">
        <v>1284</v>
      </c>
      <c r="G110" s="296"/>
      <c r="H110" s="296" t="s">
        <v>1317</v>
      </c>
      <c r="I110" s="296" t="s">
        <v>1280</v>
      </c>
      <c r="J110" s="296">
        <v>50</v>
      </c>
      <c r="K110" s="307"/>
    </row>
    <row r="111" spans="2:11" ht="15" customHeight="1">
      <c r="B111" s="316"/>
      <c r="C111" s="296" t="s">
        <v>55</v>
      </c>
      <c r="D111" s="296"/>
      <c r="E111" s="296"/>
      <c r="F111" s="315" t="s">
        <v>1278</v>
      </c>
      <c r="G111" s="296"/>
      <c r="H111" s="296" t="s">
        <v>1318</v>
      </c>
      <c r="I111" s="296" t="s">
        <v>1280</v>
      </c>
      <c r="J111" s="296">
        <v>20</v>
      </c>
      <c r="K111" s="307"/>
    </row>
    <row r="112" spans="2:11" ht="15" customHeight="1">
      <c r="B112" s="316"/>
      <c r="C112" s="296" t="s">
        <v>1319</v>
      </c>
      <c r="D112" s="296"/>
      <c r="E112" s="296"/>
      <c r="F112" s="315" t="s">
        <v>1278</v>
      </c>
      <c r="G112" s="296"/>
      <c r="H112" s="296" t="s">
        <v>1320</v>
      </c>
      <c r="I112" s="296" t="s">
        <v>1280</v>
      </c>
      <c r="J112" s="296">
        <v>120</v>
      </c>
      <c r="K112" s="307"/>
    </row>
    <row r="113" spans="2:11" ht="15" customHeight="1">
      <c r="B113" s="316"/>
      <c r="C113" s="296" t="s">
        <v>40</v>
      </c>
      <c r="D113" s="296"/>
      <c r="E113" s="296"/>
      <c r="F113" s="315" t="s">
        <v>1278</v>
      </c>
      <c r="G113" s="296"/>
      <c r="H113" s="296" t="s">
        <v>1321</v>
      </c>
      <c r="I113" s="296" t="s">
        <v>1312</v>
      </c>
      <c r="J113" s="296"/>
      <c r="K113" s="307"/>
    </row>
    <row r="114" spans="2:11" ht="15" customHeight="1">
      <c r="B114" s="316"/>
      <c r="C114" s="296" t="s">
        <v>50</v>
      </c>
      <c r="D114" s="296"/>
      <c r="E114" s="296"/>
      <c r="F114" s="315" t="s">
        <v>1278</v>
      </c>
      <c r="G114" s="296"/>
      <c r="H114" s="296" t="s">
        <v>1322</v>
      </c>
      <c r="I114" s="296" t="s">
        <v>1312</v>
      </c>
      <c r="J114" s="296"/>
      <c r="K114" s="307"/>
    </row>
    <row r="115" spans="2:11" ht="15" customHeight="1">
      <c r="B115" s="316"/>
      <c r="C115" s="296" t="s">
        <v>59</v>
      </c>
      <c r="D115" s="296"/>
      <c r="E115" s="296"/>
      <c r="F115" s="315" t="s">
        <v>1278</v>
      </c>
      <c r="G115" s="296"/>
      <c r="H115" s="296" t="s">
        <v>1323</v>
      </c>
      <c r="I115" s="296" t="s">
        <v>1324</v>
      </c>
      <c r="J115" s="296"/>
      <c r="K115" s="307"/>
    </row>
    <row r="116" spans="2:11" ht="15" customHeight="1">
      <c r="B116" s="319"/>
      <c r="C116" s="325"/>
      <c r="D116" s="325"/>
      <c r="E116" s="325"/>
      <c r="F116" s="325"/>
      <c r="G116" s="325"/>
      <c r="H116" s="325"/>
      <c r="I116" s="325"/>
      <c r="J116" s="325"/>
      <c r="K116" s="321"/>
    </row>
    <row r="117" spans="2:11" ht="18.75" customHeight="1">
      <c r="B117" s="326"/>
      <c r="C117" s="292"/>
      <c r="D117" s="292"/>
      <c r="E117" s="292"/>
      <c r="F117" s="327"/>
      <c r="G117" s="292"/>
      <c r="H117" s="292"/>
      <c r="I117" s="292"/>
      <c r="J117" s="292"/>
      <c r="K117" s="326"/>
    </row>
    <row r="118" spans="2:11" ht="18.75" customHeight="1">
      <c r="B118" s="302"/>
      <c r="C118" s="302"/>
      <c r="D118" s="302"/>
      <c r="E118" s="302"/>
      <c r="F118" s="302"/>
      <c r="G118" s="302"/>
      <c r="H118" s="302"/>
      <c r="I118" s="302"/>
      <c r="J118" s="302"/>
      <c r="K118" s="302"/>
    </row>
    <row r="119" spans="2:11" ht="7.5" customHeight="1">
      <c r="B119" s="328"/>
      <c r="C119" s="329"/>
      <c r="D119" s="329"/>
      <c r="E119" s="329"/>
      <c r="F119" s="329"/>
      <c r="G119" s="329"/>
      <c r="H119" s="329"/>
      <c r="I119" s="329"/>
      <c r="J119" s="329"/>
      <c r="K119" s="330"/>
    </row>
    <row r="120" spans="2:11" ht="45" customHeight="1">
      <c r="B120" s="331"/>
      <c r="C120" s="414" t="s">
        <v>1325</v>
      </c>
      <c r="D120" s="414"/>
      <c r="E120" s="414"/>
      <c r="F120" s="414"/>
      <c r="G120" s="414"/>
      <c r="H120" s="414"/>
      <c r="I120" s="414"/>
      <c r="J120" s="414"/>
      <c r="K120" s="332"/>
    </row>
    <row r="121" spans="2:11" ht="17.25" customHeight="1">
      <c r="B121" s="333"/>
      <c r="C121" s="308" t="s">
        <v>1272</v>
      </c>
      <c r="D121" s="308"/>
      <c r="E121" s="308"/>
      <c r="F121" s="308" t="s">
        <v>1273</v>
      </c>
      <c r="G121" s="309"/>
      <c r="H121" s="308" t="s">
        <v>140</v>
      </c>
      <c r="I121" s="308" t="s">
        <v>59</v>
      </c>
      <c r="J121" s="308" t="s">
        <v>1274</v>
      </c>
      <c r="K121" s="334"/>
    </row>
    <row r="122" spans="2:11" ht="17.25" customHeight="1">
      <c r="B122" s="333"/>
      <c r="C122" s="310" t="s">
        <v>1275</v>
      </c>
      <c r="D122" s="310"/>
      <c r="E122" s="310"/>
      <c r="F122" s="311" t="s">
        <v>1276</v>
      </c>
      <c r="G122" s="312"/>
      <c r="H122" s="310"/>
      <c r="I122" s="310"/>
      <c r="J122" s="310" t="s">
        <v>1277</v>
      </c>
      <c r="K122" s="334"/>
    </row>
    <row r="123" spans="2:11" ht="5.25" customHeight="1">
      <c r="B123" s="335"/>
      <c r="C123" s="313"/>
      <c r="D123" s="313"/>
      <c r="E123" s="313"/>
      <c r="F123" s="313"/>
      <c r="G123" s="296"/>
      <c r="H123" s="313"/>
      <c r="I123" s="313"/>
      <c r="J123" s="313"/>
      <c r="K123" s="336"/>
    </row>
    <row r="124" spans="2:11" ht="15" customHeight="1">
      <c r="B124" s="335"/>
      <c r="C124" s="296" t="s">
        <v>1281</v>
      </c>
      <c r="D124" s="313"/>
      <c r="E124" s="313"/>
      <c r="F124" s="315" t="s">
        <v>1278</v>
      </c>
      <c r="G124" s="296"/>
      <c r="H124" s="296" t="s">
        <v>1317</v>
      </c>
      <c r="I124" s="296" t="s">
        <v>1280</v>
      </c>
      <c r="J124" s="296">
        <v>120</v>
      </c>
      <c r="K124" s="337"/>
    </row>
    <row r="125" spans="2:11" ht="15" customHeight="1">
      <c r="B125" s="335"/>
      <c r="C125" s="296" t="s">
        <v>1326</v>
      </c>
      <c r="D125" s="296"/>
      <c r="E125" s="296"/>
      <c r="F125" s="315" t="s">
        <v>1278</v>
      </c>
      <c r="G125" s="296"/>
      <c r="H125" s="296" t="s">
        <v>1327</v>
      </c>
      <c r="I125" s="296" t="s">
        <v>1280</v>
      </c>
      <c r="J125" s="296" t="s">
        <v>1328</v>
      </c>
      <c r="K125" s="337"/>
    </row>
    <row r="126" spans="2:11" ht="15" customHeight="1">
      <c r="B126" s="335"/>
      <c r="C126" s="296" t="s">
        <v>84</v>
      </c>
      <c r="D126" s="296"/>
      <c r="E126" s="296"/>
      <c r="F126" s="315" t="s">
        <v>1278</v>
      </c>
      <c r="G126" s="296"/>
      <c r="H126" s="296" t="s">
        <v>1329</v>
      </c>
      <c r="I126" s="296" t="s">
        <v>1280</v>
      </c>
      <c r="J126" s="296" t="s">
        <v>1328</v>
      </c>
      <c r="K126" s="337"/>
    </row>
    <row r="127" spans="2:11" ht="15" customHeight="1">
      <c r="B127" s="335"/>
      <c r="C127" s="296" t="s">
        <v>1289</v>
      </c>
      <c r="D127" s="296"/>
      <c r="E127" s="296"/>
      <c r="F127" s="315" t="s">
        <v>1284</v>
      </c>
      <c r="G127" s="296"/>
      <c r="H127" s="296" t="s">
        <v>1290</v>
      </c>
      <c r="I127" s="296" t="s">
        <v>1280</v>
      </c>
      <c r="J127" s="296">
        <v>15</v>
      </c>
      <c r="K127" s="337"/>
    </row>
    <row r="128" spans="2:11" ht="15" customHeight="1">
      <c r="B128" s="335"/>
      <c r="C128" s="317" t="s">
        <v>1291</v>
      </c>
      <c r="D128" s="317"/>
      <c r="E128" s="317"/>
      <c r="F128" s="318" t="s">
        <v>1284</v>
      </c>
      <c r="G128" s="317"/>
      <c r="H128" s="317" t="s">
        <v>1292</v>
      </c>
      <c r="I128" s="317" t="s">
        <v>1280</v>
      </c>
      <c r="J128" s="317">
        <v>15</v>
      </c>
      <c r="K128" s="337"/>
    </row>
    <row r="129" spans="2:11" ht="15" customHeight="1">
      <c r="B129" s="335"/>
      <c r="C129" s="317" t="s">
        <v>1293</v>
      </c>
      <c r="D129" s="317"/>
      <c r="E129" s="317"/>
      <c r="F129" s="318" t="s">
        <v>1284</v>
      </c>
      <c r="G129" s="317"/>
      <c r="H129" s="317" t="s">
        <v>1294</v>
      </c>
      <c r="I129" s="317" t="s">
        <v>1280</v>
      </c>
      <c r="J129" s="317">
        <v>20</v>
      </c>
      <c r="K129" s="337"/>
    </row>
    <row r="130" spans="2:11" ht="15" customHeight="1">
      <c r="B130" s="335"/>
      <c r="C130" s="317" t="s">
        <v>1295</v>
      </c>
      <c r="D130" s="317"/>
      <c r="E130" s="317"/>
      <c r="F130" s="318" t="s">
        <v>1284</v>
      </c>
      <c r="G130" s="317"/>
      <c r="H130" s="317" t="s">
        <v>1296</v>
      </c>
      <c r="I130" s="317" t="s">
        <v>1280</v>
      </c>
      <c r="J130" s="317">
        <v>20</v>
      </c>
      <c r="K130" s="337"/>
    </row>
    <row r="131" spans="2:11" ht="15" customHeight="1">
      <c r="B131" s="335"/>
      <c r="C131" s="296" t="s">
        <v>1283</v>
      </c>
      <c r="D131" s="296"/>
      <c r="E131" s="296"/>
      <c r="F131" s="315" t="s">
        <v>1284</v>
      </c>
      <c r="G131" s="296"/>
      <c r="H131" s="296" t="s">
        <v>1317</v>
      </c>
      <c r="I131" s="296" t="s">
        <v>1280</v>
      </c>
      <c r="J131" s="296">
        <v>50</v>
      </c>
      <c r="K131" s="337"/>
    </row>
    <row r="132" spans="2:11" ht="15" customHeight="1">
      <c r="B132" s="335"/>
      <c r="C132" s="296" t="s">
        <v>1297</v>
      </c>
      <c r="D132" s="296"/>
      <c r="E132" s="296"/>
      <c r="F132" s="315" t="s">
        <v>1284</v>
      </c>
      <c r="G132" s="296"/>
      <c r="H132" s="296" t="s">
        <v>1317</v>
      </c>
      <c r="I132" s="296" t="s">
        <v>1280</v>
      </c>
      <c r="J132" s="296">
        <v>50</v>
      </c>
      <c r="K132" s="337"/>
    </row>
    <row r="133" spans="2:11" ht="15" customHeight="1">
      <c r="B133" s="335"/>
      <c r="C133" s="296" t="s">
        <v>1303</v>
      </c>
      <c r="D133" s="296"/>
      <c r="E133" s="296"/>
      <c r="F133" s="315" t="s">
        <v>1284</v>
      </c>
      <c r="G133" s="296"/>
      <c r="H133" s="296" t="s">
        <v>1317</v>
      </c>
      <c r="I133" s="296" t="s">
        <v>1280</v>
      </c>
      <c r="J133" s="296">
        <v>50</v>
      </c>
      <c r="K133" s="337"/>
    </row>
    <row r="134" spans="2:11" ht="15" customHeight="1">
      <c r="B134" s="335"/>
      <c r="C134" s="296" t="s">
        <v>1305</v>
      </c>
      <c r="D134" s="296"/>
      <c r="E134" s="296"/>
      <c r="F134" s="315" t="s">
        <v>1284</v>
      </c>
      <c r="G134" s="296"/>
      <c r="H134" s="296" t="s">
        <v>1317</v>
      </c>
      <c r="I134" s="296" t="s">
        <v>1280</v>
      </c>
      <c r="J134" s="296">
        <v>50</v>
      </c>
      <c r="K134" s="337"/>
    </row>
    <row r="135" spans="2:11" ht="15" customHeight="1">
      <c r="B135" s="335"/>
      <c r="C135" s="296" t="s">
        <v>145</v>
      </c>
      <c r="D135" s="296"/>
      <c r="E135" s="296"/>
      <c r="F135" s="315" t="s">
        <v>1284</v>
      </c>
      <c r="G135" s="296"/>
      <c r="H135" s="296" t="s">
        <v>1330</v>
      </c>
      <c r="I135" s="296" t="s">
        <v>1280</v>
      </c>
      <c r="J135" s="296">
        <v>255</v>
      </c>
      <c r="K135" s="337"/>
    </row>
    <row r="136" spans="2:11" ht="15" customHeight="1">
      <c r="B136" s="335"/>
      <c r="C136" s="296" t="s">
        <v>1307</v>
      </c>
      <c r="D136" s="296"/>
      <c r="E136" s="296"/>
      <c r="F136" s="315" t="s">
        <v>1278</v>
      </c>
      <c r="G136" s="296"/>
      <c r="H136" s="296" t="s">
        <v>1331</v>
      </c>
      <c r="I136" s="296" t="s">
        <v>1309</v>
      </c>
      <c r="J136" s="296"/>
      <c r="K136" s="337"/>
    </row>
    <row r="137" spans="2:11" ht="15" customHeight="1">
      <c r="B137" s="335"/>
      <c r="C137" s="296" t="s">
        <v>1310</v>
      </c>
      <c r="D137" s="296"/>
      <c r="E137" s="296"/>
      <c r="F137" s="315" t="s">
        <v>1278</v>
      </c>
      <c r="G137" s="296"/>
      <c r="H137" s="296" t="s">
        <v>1332</v>
      </c>
      <c r="I137" s="296" t="s">
        <v>1312</v>
      </c>
      <c r="J137" s="296"/>
      <c r="K137" s="337"/>
    </row>
    <row r="138" spans="2:11" ht="15" customHeight="1">
      <c r="B138" s="335"/>
      <c r="C138" s="296" t="s">
        <v>1313</v>
      </c>
      <c r="D138" s="296"/>
      <c r="E138" s="296"/>
      <c r="F138" s="315" t="s">
        <v>1278</v>
      </c>
      <c r="G138" s="296"/>
      <c r="H138" s="296" t="s">
        <v>1313</v>
      </c>
      <c r="I138" s="296" t="s">
        <v>1312</v>
      </c>
      <c r="J138" s="296"/>
      <c r="K138" s="337"/>
    </row>
    <row r="139" spans="2:11" ht="15" customHeight="1">
      <c r="B139" s="335"/>
      <c r="C139" s="296" t="s">
        <v>40</v>
      </c>
      <c r="D139" s="296"/>
      <c r="E139" s="296"/>
      <c r="F139" s="315" t="s">
        <v>1278</v>
      </c>
      <c r="G139" s="296"/>
      <c r="H139" s="296" t="s">
        <v>1333</v>
      </c>
      <c r="I139" s="296" t="s">
        <v>1312</v>
      </c>
      <c r="J139" s="296"/>
      <c r="K139" s="337"/>
    </row>
    <row r="140" spans="2:11" ht="15" customHeight="1">
      <c r="B140" s="335"/>
      <c r="C140" s="296" t="s">
        <v>1334</v>
      </c>
      <c r="D140" s="296"/>
      <c r="E140" s="296"/>
      <c r="F140" s="315" t="s">
        <v>1278</v>
      </c>
      <c r="G140" s="296"/>
      <c r="H140" s="296" t="s">
        <v>1335</v>
      </c>
      <c r="I140" s="296" t="s">
        <v>1312</v>
      </c>
      <c r="J140" s="296"/>
      <c r="K140" s="337"/>
    </row>
    <row r="141" spans="2:11" ht="15" customHeight="1">
      <c r="B141" s="338"/>
      <c r="C141" s="339"/>
      <c r="D141" s="339"/>
      <c r="E141" s="339"/>
      <c r="F141" s="339"/>
      <c r="G141" s="339"/>
      <c r="H141" s="339"/>
      <c r="I141" s="339"/>
      <c r="J141" s="339"/>
      <c r="K141" s="340"/>
    </row>
    <row r="142" spans="2:11" ht="18.75" customHeight="1">
      <c r="B142" s="292"/>
      <c r="C142" s="292"/>
      <c r="D142" s="292"/>
      <c r="E142" s="292"/>
      <c r="F142" s="327"/>
      <c r="G142" s="292"/>
      <c r="H142" s="292"/>
      <c r="I142" s="292"/>
      <c r="J142" s="292"/>
      <c r="K142" s="292"/>
    </row>
    <row r="143" spans="2:11" ht="18.75" customHeight="1">
      <c r="B143" s="302"/>
      <c r="C143" s="302"/>
      <c r="D143" s="302"/>
      <c r="E143" s="302"/>
      <c r="F143" s="302"/>
      <c r="G143" s="302"/>
      <c r="H143" s="302"/>
      <c r="I143" s="302"/>
      <c r="J143" s="302"/>
      <c r="K143" s="302"/>
    </row>
    <row r="144" spans="2:11" ht="7.5" customHeight="1">
      <c r="B144" s="303"/>
      <c r="C144" s="304"/>
      <c r="D144" s="304"/>
      <c r="E144" s="304"/>
      <c r="F144" s="304"/>
      <c r="G144" s="304"/>
      <c r="H144" s="304"/>
      <c r="I144" s="304"/>
      <c r="J144" s="304"/>
      <c r="K144" s="305"/>
    </row>
    <row r="145" spans="2:11" ht="45" customHeight="1">
      <c r="B145" s="306"/>
      <c r="C145" s="415" t="s">
        <v>1336</v>
      </c>
      <c r="D145" s="415"/>
      <c r="E145" s="415"/>
      <c r="F145" s="415"/>
      <c r="G145" s="415"/>
      <c r="H145" s="415"/>
      <c r="I145" s="415"/>
      <c r="J145" s="415"/>
      <c r="K145" s="307"/>
    </row>
    <row r="146" spans="2:11" ht="17.25" customHeight="1">
      <c r="B146" s="306"/>
      <c r="C146" s="308" t="s">
        <v>1272</v>
      </c>
      <c r="D146" s="308"/>
      <c r="E146" s="308"/>
      <c r="F146" s="308" t="s">
        <v>1273</v>
      </c>
      <c r="G146" s="309"/>
      <c r="H146" s="308" t="s">
        <v>140</v>
      </c>
      <c r="I146" s="308" t="s">
        <v>59</v>
      </c>
      <c r="J146" s="308" t="s">
        <v>1274</v>
      </c>
      <c r="K146" s="307"/>
    </row>
    <row r="147" spans="2:11" ht="17.25" customHeight="1">
      <c r="B147" s="306"/>
      <c r="C147" s="310" t="s">
        <v>1275</v>
      </c>
      <c r="D147" s="310"/>
      <c r="E147" s="310"/>
      <c r="F147" s="311" t="s">
        <v>1276</v>
      </c>
      <c r="G147" s="312"/>
      <c r="H147" s="310"/>
      <c r="I147" s="310"/>
      <c r="J147" s="310" t="s">
        <v>1277</v>
      </c>
      <c r="K147" s="307"/>
    </row>
    <row r="148" spans="2:11" ht="5.25" customHeight="1">
      <c r="B148" s="316"/>
      <c r="C148" s="313"/>
      <c r="D148" s="313"/>
      <c r="E148" s="313"/>
      <c r="F148" s="313"/>
      <c r="G148" s="314"/>
      <c r="H148" s="313"/>
      <c r="I148" s="313"/>
      <c r="J148" s="313"/>
      <c r="K148" s="337"/>
    </row>
    <row r="149" spans="2:11" ht="15" customHeight="1">
      <c r="B149" s="316"/>
      <c r="C149" s="341" t="s">
        <v>1281</v>
      </c>
      <c r="D149" s="296"/>
      <c r="E149" s="296"/>
      <c r="F149" s="342" t="s">
        <v>1278</v>
      </c>
      <c r="G149" s="296"/>
      <c r="H149" s="341" t="s">
        <v>1317</v>
      </c>
      <c r="I149" s="341" t="s">
        <v>1280</v>
      </c>
      <c r="J149" s="341">
        <v>120</v>
      </c>
      <c r="K149" s="337"/>
    </row>
    <row r="150" spans="2:11" ht="15" customHeight="1">
      <c r="B150" s="316"/>
      <c r="C150" s="341" t="s">
        <v>1326</v>
      </c>
      <c r="D150" s="296"/>
      <c r="E150" s="296"/>
      <c r="F150" s="342" t="s">
        <v>1278</v>
      </c>
      <c r="G150" s="296"/>
      <c r="H150" s="341" t="s">
        <v>1337</v>
      </c>
      <c r="I150" s="341" t="s">
        <v>1280</v>
      </c>
      <c r="J150" s="341" t="s">
        <v>1328</v>
      </c>
      <c r="K150" s="337"/>
    </row>
    <row r="151" spans="2:11" ht="15" customHeight="1">
      <c r="B151" s="316"/>
      <c r="C151" s="341" t="s">
        <v>84</v>
      </c>
      <c r="D151" s="296"/>
      <c r="E151" s="296"/>
      <c r="F151" s="342" t="s">
        <v>1278</v>
      </c>
      <c r="G151" s="296"/>
      <c r="H151" s="341" t="s">
        <v>1338</v>
      </c>
      <c r="I151" s="341" t="s">
        <v>1280</v>
      </c>
      <c r="J151" s="341" t="s">
        <v>1328</v>
      </c>
      <c r="K151" s="337"/>
    </row>
    <row r="152" spans="2:11" ht="15" customHeight="1">
      <c r="B152" s="316"/>
      <c r="C152" s="341" t="s">
        <v>1283</v>
      </c>
      <c r="D152" s="296"/>
      <c r="E152" s="296"/>
      <c r="F152" s="342" t="s">
        <v>1284</v>
      </c>
      <c r="G152" s="296"/>
      <c r="H152" s="341" t="s">
        <v>1317</v>
      </c>
      <c r="I152" s="341" t="s">
        <v>1280</v>
      </c>
      <c r="J152" s="341">
        <v>50</v>
      </c>
      <c r="K152" s="337"/>
    </row>
    <row r="153" spans="2:11" ht="15" customHeight="1">
      <c r="B153" s="316"/>
      <c r="C153" s="341" t="s">
        <v>1286</v>
      </c>
      <c r="D153" s="296"/>
      <c r="E153" s="296"/>
      <c r="F153" s="342" t="s">
        <v>1278</v>
      </c>
      <c r="G153" s="296"/>
      <c r="H153" s="341" t="s">
        <v>1317</v>
      </c>
      <c r="I153" s="341" t="s">
        <v>1288</v>
      </c>
      <c r="J153" s="341"/>
      <c r="K153" s="337"/>
    </row>
    <row r="154" spans="2:11" ht="15" customHeight="1">
      <c r="B154" s="316"/>
      <c r="C154" s="341" t="s">
        <v>1297</v>
      </c>
      <c r="D154" s="296"/>
      <c r="E154" s="296"/>
      <c r="F154" s="342" t="s">
        <v>1284</v>
      </c>
      <c r="G154" s="296"/>
      <c r="H154" s="341" t="s">
        <v>1317</v>
      </c>
      <c r="I154" s="341" t="s">
        <v>1280</v>
      </c>
      <c r="J154" s="341">
        <v>50</v>
      </c>
      <c r="K154" s="337"/>
    </row>
    <row r="155" spans="2:11" ht="15" customHeight="1">
      <c r="B155" s="316"/>
      <c r="C155" s="341" t="s">
        <v>1305</v>
      </c>
      <c r="D155" s="296"/>
      <c r="E155" s="296"/>
      <c r="F155" s="342" t="s">
        <v>1284</v>
      </c>
      <c r="G155" s="296"/>
      <c r="H155" s="341" t="s">
        <v>1317</v>
      </c>
      <c r="I155" s="341" t="s">
        <v>1280</v>
      </c>
      <c r="J155" s="341">
        <v>50</v>
      </c>
      <c r="K155" s="337"/>
    </row>
    <row r="156" spans="2:11" ht="15" customHeight="1">
      <c r="B156" s="316"/>
      <c r="C156" s="341" t="s">
        <v>1303</v>
      </c>
      <c r="D156" s="296"/>
      <c r="E156" s="296"/>
      <c r="F156" s="342" t="s">
        <v>1284</v>
      </c>
      <c r="G156" s="296"/>
      <c r="H156" s="341" t="s">
        <v>1317</v>
      </c>
      <c r="I156" s="341" t="s">
        <v>1280</v>
      </c>
      <c r="J156" s="341">
        <v>50</v>
      </c>
      <c r="K156" s="337"/>
    </row>
    <row r="157" spans="2:11" ht="15" customHeight="1">
      <c r="B157" s="316"/>
      <c r="C157" s="341" t="s">
        <v>97</v>
      </c>
      <c r="D157" s="296"/>
      <c r="E157" s="296"/>
      <c r="F157" s="342" t="s">
        <v>1278</v>
      </c>
      <c r="G157" s="296"/>
      <c r="H157" s="341" t="s">
        <v>1339</v>
      </c>
      <c r="I157" s="341" t="s">
        <v>1280</v>
      </c>
      <c r="J157" s="341" t="s">
        <v>1340</v>
      </c>
      <c r="K157" s="337"/>
    </row>
    <row r="158" spans="2:11" ht="15" customHeight="1">
      <c r="B158" s="316"/>
      <c r="C158" s="341" t="s">
        <v>1341</v>
      </c>
      <c r="D158" s="296"/>
      <c r="E158" s="296"/>
      <c r="F158" s="342" t="s">
        <v>1278</v>
      </c>
      <c r="G158" s="296"/>
      <c r="H158" s="341" t="s">
        <v>1342</v>
      </c>
      <c r="I158" s="341" t="s">
        <v>1312</v>
      </c>
      <c r="J158" s="341"/>
      <c r="K158" s="337"/>
    </row>
    <row r="159" spans="2:11" ht="15" customHeight="1">
      <c r="B159" s="343"/>
      <c r="C159" s="325"/>
      <c r="D159" s="325"/>
      <c r="E159" s="325"/>
      <c r="F159" s="325"/>
      <c r="G159" s="325"/>
      <c r="H159" s="325"/>
      <c r="I159" s="325"/>
      <c r="J159" s="325"/>
      <c r="K159" s="344"/>
    </row>
    <row r="160" spans="2:11" ht="18.75" customHeight="1">
      <c r="B160" s="292"/>
      <c r="C160" s="296"/>
      <c r="D160" s="296"/>
      <c r="E160" s="296"/>
      <c r="F160" s="315"/>
      <c r="G160" s="296"/>
      <c r="H160" s="296"/>
      <c r="I160" s="296"/>
      <c r="J160" s="296"/>
      <c r="K160" s="292"/>
    </row>
    <row r="161" spans="2:11" ht="18.75" customHeight="1">
      <c r="B161" s="302"/>
      <c r="C161" s="302"/>
      <c r="D161" s="302"/>
      <c r="E161" s="302"/>
      <c r="F161" s="302"/>
      <c r="G161" s="302"/>
      <c r="H161" s="302"/>
      <c r="I161" s="302"/>
      <c r="J161" s="302"/>
      <c r="K161" s="302"/>
    </row>
    <row r="162" spans="2:11" ht="7.5" customHeight="1">
      <c r="B162" s="284"/>
      <c r="C162" s="285"/>
      <c r="D162" s="285"/>
      <c r="E162" s="285"/>
      <c r="F162" s="285"/>
      <c r="G162" s="285"/>
      <c r="H162" s="285"/>
      <c r="I162" s="285"/>
      <c r="J162" s="285"/>
      <c r="K162" s="286"/>
    </row>
    <row r="163" spans="2:11" ht="45" customHeight="1">
      <c r="B163" s="287"/>
      <c r="C163" s="414" t="s">
        <v>1343</v>
      </c>
      <c r="D163" s="414"/>
      <c r="E163" s="414"/>
      <c r="F163" s="414"/>
      <c r="G163" s="414"/>
      <c r="H163" s="414"/>
      <c r="I163" s="414"/>
      <c r="J163" s="414"/>
      <c r="K163" s="288"/>
    </row>
    <row r="164" spans="2:11" ht="17.25" customHeight="1">
      <c r="B164" s="287"/>
      <c r="C164" s="308" t="s">
        <v>1272</v>
      </c>
      <c r="D164" s="308"/>
      <c r="E164" s="308"/>
      <c r="F164" s="308" t="s">
        <v>1273</v>
      </c>
      <c r="G164" s="345"/>
      <c r="H164" s="346" t="s">
        <v>140</v>
      </c>
      <c r="I164" s="346" t="s">
        <v>59</v>
      </c>
      <c r="J164" s="308" t="s">
        <v>1274</v>
      </c>
      <c r="K164" s="288"/>
    </row>
    <row r="165" spans="2:11" ht="17.25" customHeight="1">
      <c r="B165" s="289"/>
      <c r="C165" s="310" t="s">
        <v>1275</v>
      </c>
      <c r="D165" s="310"/>
      <c r="E165" s="310"/>
      <c r="F165" s="311" t="s">
        <v>1276</v>
      </c>
      <c r="G165" s="347"/>
      <c r="H165" s="348"/>
      <c r="I165" s="348"/>
      <c r="J165" s="310" t="s">
        <v>1277</v>
      </c>
      <c r="K165" s="290"/>
    </row>
    <row r="166" spans="2:11" ht="5.25" customHeight="1">
      <c r="B166" s="316"/>
      <c r="C166" s="313"/>
      <c r="D166" s="313"/>
      <c r="E166" s="313"/>
      <c r="F166" s="313"/>
      <c r="G166" s="314"/>
      <c r="H166" s="313"/>
      <c r="I166" s="313"/>
      <c r="J166" s="313"/>
      <c r="K166" s="337"/>
    </row>
    <row r="167" spans="2:11" ht="15" customHeight="1">
      <c r="B167" s="316"/>
      <c r="C167" s="296" t="s">
        <v>1281</v>
      </c>
      <c r="D167" s="296"/>
      <c r="E167" s="296"/>
      <c r="F167" s="315" t="s">
        <v>1278</v>
      </c>
      <c r="G167" s="296"/>
      <c r="H167" s="296" t="s">
        <v>1317</v>
      </c>
      <c r="I167" s="296" t="s">
        <v>1280</v>
      </c>
      <c r="J167" s="296">
        <v>120</v>
      </c>
      <c r="K167" s="337"/>
    </row>
    <row r="168" spans="2:11" ht="15" customHeight="1">
      <c r="B168" s="316"/>
      <c r="C168" s="296" t="s">
        <v>1326</v>
      </c>
      <c r="D168" s="296"/>
      <c r="E168" s="296"/>
      <c r="F168" s="315" t="s">
        <v>1278</v>
      </c>
      <c r="G168" s="296"/>
      <c r="H168" s="296" t="s">
        <v>1327</v>
      </c>
      <c r="I168" s="296" t="s">
        <v>1280</v>
      </c>
      <c r="J168" s="296" t="s">
        <v>1328</v>
      </c>
      <c r="K168" s="337"/>
    </row>
    <row r="169" spans="2:11" ht="15" customHeight="1">
      <c r="B169" s="316"/>
      <c r="C169" s="296" t="s">
        <v>84</v>
      </c>
      <c r="D169" s="296"/>
      <c r="E169" s="296"/>
      <c r="F169" s="315" t="s">
        <v>1278</v>
      </c>
      <c r="G169" s="296"/>
      <c r="H169" s="296" t="s">
        <v>1344</v>
      </c>
      <c r="I169" s="296" t="s">
        <v>1280</v>
      </c>
      <c r="J169" s="296" t="s">
        <v>1328</v>
      </c>
      <c r="K169" s="337"/>
    </row>
    <row r="170" spans="2:11" ht="15" customHeight="1">
      <c r="B170" s="316"/>
      <c r="C170" s="296" t="s">
        <v>1283</v>
      </c>
      <c r="D170" s="296"/>
      <c r="E170" s="296"/>
      <c r="F170" s="315" t="s">
        <v>1284</v>
      </c>
      <c r="G170" s="296"/>
      <c r="H170" s="296" t="s">
        <v>1344</v>
      </c>
      <c r="I170" s="296" t="s">
        <v>1280</v>
      </c>
      <c r="J170" s="296">
        <v>50</v>
      </c>
      <c r="K170" s="337"/>
    </row>
    <row r="171" spans="2:11" ht="15" customHeight="1">
      <c r="B171" s="316"/>
      <c r="C171" s="296" t="s">
        <v>1286</v>
      </c>
      <c r="D171" s="296"/>
      <c r="E171" s="296"/>
      <c r="F171" s="315" t="s">
        <v>1278</v>
      </c>
      <c r="G171" s="296"/>
      <c r="H171" s="296" t="s">
        <v>1344</v>
      </c>
      <c r="I171" s="296" t="s">
        <v>1288</v>
      </c>
      <c r="J171" s="296"/>
      <c r="K171" s="337"/>
    </row>
    <row r="172" spans="2:11" ht="15" customHeight="1">
      <c r="B172" s="316"/>
      <c r="C172" s="296" t="s">
        <v>1297</v>
      </c>
      <c r="D172" s="296"/>
      <c r="E172" s="296"/>
      <c r="F172" s="315" t="s">
        <v>1284</v>
      </c>
      <c r="G172" s="296"/>
      <c r="H172" s="296" t="s">
        <v>1344</v>
      </c>
      <c r="I172" s="296" t="s">
        <v>1280</v>
      </c>
      <c r="J172" s="296">
        <v>50</v>
      </c>
      <c r="K172" s="337"/>
    </row>
    <row r="173" spans="2:11" ht="15" customHeight="1">
      <c r="B173" s="316"/>
      <c r="C173" s="296" t="s">
        <v>1305</v>
      </c>
      <c r="D173" s="296"/>
      <c r="E173" s="296"/>
      <c r="F173" s="315" t="s">
        <v>1284</v>
      </c>
      <c r="G173" s="296"/>
      <c r="H173" s="296" t="s">
        <v>1344</v>
      </c>
      <c r="I173" s="296" t="s">
        <v>1280</v>
      </c>
      <c r="J173" s="296">
        <v>50</v>
      </c>
      <c r="K173" s="337"/>
    </row>
    <row r="174" spans="2:11" ht="15" customHeight="1">
      <c r="B174" s="316"/>
      <c r="C174" s="296" t="s">
        <v>1303</v>
      </c>
      <c r="D174" s="296"/>
      <c r="E174" s="296"/>
      <c r="F174" s="315" t="s">
        <v>1284</v>
      </c>
      <c r="G174" s="296"/>
      <c r="H174" s="296" t="s">
        <v>1344</v>
      </c>
      <c r="I174" s="296" t="s">
        <v>1280</v>
      </c>
      <c r="J174" s="296">
        <v>50</v>
      </c>
      <c r="K174" s="337"/>
    </row>
    <row r="175" spans="2:11" ht="15" customHeight="1">
      <c r="B175" s="316"/>
      <c r="C175" s="296" t="s">
        <v>139</v>
      </c>
      <c r="D175" s="296"/>
      <c r="E175" s="296"/>
      <c r="F175" s="315" t="s">
        <v>1278</v>
      </c>
      <c r="G175" s="296"/>
      <c r="H175" s="296" t="s">
        <v>1345</v>
      </c>
      <c r="I175" s="296" t="s">
        <v>1346</v>
      </c>
      <c r="J175" s="296"/>
      <c r="K175" s="337"/>
    </row>
    <row r="176" spans="2:11" ht="15" customHeight="1">
      <c r="B176" s="316"/>
      <c r="C176" s="296" t="s">
        <v>59</v>
      </c>
      <c r="D176" s="296"/>
      <c r="E176" s="296"/>
      <c r="F176" s="315" t="s">
        <v>1278</v>
      </c>
      <c r="G176" s="296"/>
      <c r="H176" s="296" t="s">
        <v>1347</v>
      </c>
      <c r="I176" s="296" t="s">
        <v>1348</v>
      </c>
      <c r="J176" s="296">
        <v>1</v>
      </c>
      <c r="K176" s="337"/>
    </row>
    <row r="177" spans="2:11" ht="15" customHeight="1">
      <c r="B177" s="316"/>
      <c r="C177" s="296" t="s">
        <v>55</v>
      </c>
      <c r="D177" s="296"/>
      <c r="E177" s="296"/>
      <c r="F177" s="315" t="s">
        <v>1278</v>
      </c>
      <c r="G177" s="296"/>
      <c r="H177" s="296" t="s">
        <v>1349</v>
      </c>
      <c r="I177" s="296" t="s">
        <v>1280</v>
      </c>
      <c r="J177" s="296">
        <v>20</v>
      </c>
      <c r="K177" s="337"/>
    </row>
    <row r="178" spans="2:11" ht="15" customHeight="1">
      <c r="B178" s="316"/>
      <c r="C178" s="296" t="s">
        <v>140</v>
      </c>
      <c r="D178" s="296"/>
      <c r="E178" s="296"/>
      <c r="F178" s="315" t="s">
        <v>1278</v>
      </c>
      <c r="G178" s="296"/>
      <c r="H178" s="296" t="s">
        <v>1350</v>
      </c>
      <c r="I178" s="296" t="s">
        <v>1280</v>
      </c>
      <c r="J178" s="296">
        <v>255</v>
      </c>
      <c r="K178" s="337"/>
    </row>
    <row r="179" spans="2:11" ht="15" customHeight="1">
      <c r="B179" s="316"/>
      <c r="C179" s="296" t="s">
        <v>141</v>
      </c>
      <c r="D179" s="296"/>
      <c r="E179" s="296"/>
      <c r="F179" s="315" t="s">
        <v>1278</v>
      </c>
      <c r="G179" s="296"/>
      <c r="H179" s="296" t="s">
        <v>1243</v>
      </c>
      <c r="I179" s="296" t="s">
        <v>1280</v>
      </c>
      <c r="J179" s="296">
        <v>10</v>
      </c>
      <c r="K179" s="337"/>
    </row>
    <row r="180" spans="2:11" ht="15" customHeight="1">
      <c r="B180" s="316"/>
      <c r="C180" s="296" t="s">
        <v>142</v>
      </c>
      <c r="D180" s="296"/>
      <c r="E180" s="296"/>
      <c r="F180" s="315" t="s">
        <v>1278</v>
      </c>
      <c r="G180" s="296"/>
      <c r="H180" s="296" t="s">
        <v>1351</v>
      </c>
      <c r="I180" s="296" t="s">
        <v>1312</v>
      </c>
      <c r="J180" s="296"/>
      <c r="K180" s="337"/>
    </row>
    <row r="181" spans="2:11" ht="15" customHeight="1">
      <c r="B181" s="316"/>
      <c r="C181" s="296" t="s">
        <v>1352</v>
      </c>
      <c r="D181" s="296"/>
      <c r="E181" s="296"/>
      <c r="F181" s="315" t="s">
        <v>1278</v>
      </c>
      <c r="G181" s="296"/>
      <c r="H181" s="296" t="s">
        <v>1353</v>
      </c>
      <c r="I181" s="296" t="s">
        <v>1312</v>
      </c>
      <c r="J181" s="296"/>
      <c r="K181" s="337"/>
    </row>
    <row r="182" spans="2:11" ht="15" customHeight="1">
      <c r="B182" s="316"/>
      <c r="C182" s="296" t="s">
        <v>1341</v>
      </c>
      <c r="D182" s="296"/>
      <c r="E182" s="296"/>
      <c r="F182" s="315" t="s">
        <v>1278</v>
      </c>
      <c r="G182" s="296"/>
      <c r="H182" s="296" t="s">
        <v>1354</v>
      </c>
      <c r="I182" s="296" t="s">
        <v>1312</v>
      </c>
      <c r="J182" s="296"/>
      <c r="K182" s="337"/>
    </row>
    <row r="183" spans="2:11" ht="15" customHeight="1">
      <c r="B183" s="316"/>
      <c r="C183" s="296" t="s">
        <v>144</v>
      </c>
      <c r="D183" s="296"/>
      <c r="E183" s="296"/>
      <c r="F183" s="315" t="s">
        <v>1284</v>
      </c>
      <c r="G183" s="296"/>
      <c r="H183" s="296" t="s">
        <v>1355</v>
      </c>
      <c r="I183" s="296" t="s">
        <v>1280</v>
      </c>
      <c r="J183" s="296">
        <v>50</v>
      </c>
      <c r="K183" s="337"/>
    </row>
    <row r="184" spans="2:11" ht="15" customHeight="1">
      <c r="B184" s="316"/>
      <c r="C184" s="296" t="s">
        <v>1356</v>
      </c>
      <c r="D184" s="296"/>
      <c r="E184" s="296"/>
      <c r="F184" s="315" t="s">
        <v>1284</v>
      </c>
      <c r="G184" s="296"/>
      <c r="H184" s="296" t="s">
        <v>1357</v>
      </c>
      <c r="I184" s="296" t="s">
        <v>1358</v>
      </c>
      <c r="J184" s="296"/>
      <c r="K184" s="337"/>
    </row>
    <row r="185" spans="2:11" ht="15" customHeight="1">
      <c r="B185" s="316"/>
      <c r="C185" s="296" t="s">
        <v>1359</v>
      </c>
      <c r="D185" s="296"/>
      <c r="E185" s="296"/>
      <c r="F185" s="315" t="s">
        <v>1284</v>
      </c>
      <c r="G185" s="296"/>
      <c r="H185" s="296" t="s">
        <v>1360</v>
      </c>
      <c r="I185" s="296" t="s">
        <v>1358</v>
      </c>
      <c r="J185" s="296"/>
      <c r="K185" s="337"/>
    </row>
    <row r="186" spans="2:11" ht="15" customHeight="1">
      <c r="B186" s="316"/>
      <c r="C186" s="296" t="s">
        <v>1361</v>
      </c>
      <c r="D186" s="296"/>
      <c r="E186" s="296"/>
      <c r="F186" s="315" t="s">
        <v>1284</v>
      </c>
      <c r="G186" s="296"/>
      <c r="H186" s="296" t="s">
        <v>1362</v>
      </c>
      <c r="I186" s="296" t="s">
        <v>1358</v>
      </c>
      <c r="J186" s="296"/>
      <c r="K186" s="337"/>
    </row>
    <row r="187" spans="2:11" ht="15" customHeight="1">
      <c r="B187" s="316"/>
      <c r="C187" s="349" t="s">
        <v>1363</v>
      </c>
      <c r="D187" s="296"/>
      <c r="E187" s="296"/>
      <c r="F187" s="315" t="s">
        <v>1284</v>
      </c>
      <c r="G187" s="296"/>
      <c r="H187" s="296" t="s">
        <v>1364</v>
      </c>
      <c r="I187" s="296" t="s">
        <v>1365</v>
      </c>
      <c r="J187" s="350" t="s">
        <v>1366</v>
      </c>
      <c r="K187" s="337"/>
    </row>
    <row r="188" spans="2:11" ht="15" customHeight="1">
      <c r="B188" s="316"/>
      <c r="C188" s="301" t="s">
        <v>44</v>
      </c>
      <c r="D188" s="296"/>
      <c r="E188" s="296"/>
      <c r="F188" s="315" t="s">
        <v>1278</v>
      </c>
      <c r="G188" s="296"/>
      <c r="H188" s="292" t="s">
        <v>1367</v>
      </c>
      <c r="I188" s="296" t="s">
        <v>1368</v>
      </c>
      <c r="J188" s="296"/>
      <c r="K188" s="337"/>
    </row>
    <row r="189" spans="2:11" ht="15" customHeight="1">
      <c r="B189" s="316"/>
      <c r="C189" s="301" t="s">
        <v>1369</v>
      </c>
      <c r="D189" s="296"/>
      <c r="E189" s="296"/>
      <c r="F189" s="315" t="s">
        <v>1278</v>
      </c>
      <c r="G189" s="296"/>
      <c r="H189" s="296" t="s">
        <v>1370</v>
      </c>
      <c r="I189" s="296" t="s">
        <v>1312</v>
      </c>
      <c r="J189" s="296"/>
      <c r="K189" s="337"/>
    </row>
    <row r="190" spans="2:11" ht="15" customHeight="1">
      <c r="B190" s="316"/>
      <c r="C190" s="301" t="s">
        <v>1371</v>
      </c>
      <c r="D190" s="296"/>
      <c r="E190" s="296"/>
      <c r="F190" s="315" t="s">
        <v>1278</v>
      </c>
      <c r="G190" s="296"/>
      <c r="H190" s="296" t="s">
        <v>1372</v>
      </c>
      <c r="I190" s="296" t="s">
        <v>1312</v>
      </c>
      <c r="J190" s="296"/>
      <c r="K190" s="337"/>
    </row>
    <row r="191" spans="2:11" ht="15" customHeight="1">
      <c r="B191" s="316"/>
      <c r="C191" s="301" t="s">
        <v>1373</v>
      </c>
      <c r="D191" s="296"/>
      <c r="E191" s="296"/>
      <c r="F191" s="315" t="s">
        <v>1284</v>
      </c>
      <c r="G191" s="296"/>
      <c r="H191" s="296" t="s">
        <v>1374</v>
      </c>
      <c r="I191" s="296" t="s">
        <v>1312</v>
      </c>
      <c r="J191" s="296"/>
      <c r="K191" s="337"/>
    </row>
    <row r="192" spans="2:11" ht="15" customHeight="1">
      <c r="B192" s="343"/>
      <c r="C192" s="351"/>
      <c r="D192" s="325"/>
      <c r="E192" s="325"/>
      <c r="F192" s="325"/>
      <c r="G192" s="325"/>
      <c r="H192" s="325"/>
      <c r="I192" s="325"/>
      <c r="J192" s="325"/>
      <c r="K192" s="344"/>
    </row>
    <row r="193" spans="2:11" ht="18.75" customHeight="1">
      <c r="B193" s="292"/>
      <c r="C193" s="296"/>
      <c r="D193" s="296"/>
      <c r="E193" s="296"/>
      <c r="F193" s="315"/>
      <c r="G193" s="296"/>
      <c r="H193" s="296"/>
      <c r="I193" s="296"/>
      <c r="J193" s="296"/>
      <c r="K193" s="292"/>
    </row>
    <row r="194" spans="2:11" ht="18.75" customHeight="1">
      <c r="B194" s="292"/>
      <c r="C194" s="296"/>
      <c r="D194" s="296"/>
      <c r="E194" s="296"/>
      <c r="F194" s="315"/>
      <c r="G194" s="296"/>
      <c r="H194" s="296"/>
      <c r="I194" s="296"/>
      <c r="J194" s="296"/>
      <c r="K194" s="292"/>
    </row>
    <row r="195" spans="2:11" ht="18.75" customHeight="1">
      <c r="B195" s="302"/>
      <c r="C195" s="302"/>
      <c r="D195" s="302"/>
      <c r="E195" s="302"/>
      <c r="F195" s="302"/>
      <c r="G195" s="302"/>
      <c r="H195" s="302"/>
      <c r="I195" s="302"/>
      <c r="J195" s="302"/>
      <c r="K195" s="302"/>
    </row>
    <row r="196" spans="2:11">
      <c r="B196" s="284"/>
      <c r="C196" s="285"/>
      <c r="D196" s="285"/>
      <c r="E196" s="285"/>
      <c r="F196" s="285"/>
      <c r="G196" s="285"/>
      <c r="H196" s="285"/>
      <c r="I196" s="285"/>
      <c r="J196" s="285"/>
      <c r="K196" s="286"/>
    </row>
    <row r="197" spans="2:11" ht="22.2">
      <c r="B197" s="287"/>
      <c r="C197" s="414" t="s">
        <v>1375</v>
      </c>
      <c r="D197" s="414"/>
      <c r="E197" s="414"/>
      <c r="F197" s="414"/>
      <c r="G197" s="414"/>
      <c r="H197" s="414"/>
      <c r="I197" s="414"/>
      <c r="J197" s="414"/>
      <c r="K197" s="288"/>
    </row>
    <row r="198" spans="2:11" ht="25.5" customHeight="1">
      <c r="B198" s="287"/>
      <c r="C198" s="352" t="s">
        <v>1376</v>
      </c>
      <c r="D198" s="352"/>
      <c r="E198" s="352"/>
      <c r="F198" s="352" t="s">
        <v>1377</v>
      </c>
      <c r="G198" s="353"/>
      <c r="H198" s="413" t="s">
        <v>1378</v>
      </c>
      <c r="I198" s="413"/>
      <c r="J198" s="413"/>
      <c r="K198" s="288"/>
    </row>
    <row r="199" spans="2:11" ht="5.25" customHeight="1">
      <c r="B199" s="316"/>
      <c r="C199" s="313"/>
      <c r="D199" s="313"/>
      <c r="E199" s="313"/>
      <c r="F199" s="313"/>
      <c r="G199" s="296"/>
      <c r="H199" s="313"/>
      <c r="I199" s="313"/>
      <c r="J199" s="313"/>
      <c r="K199" s="337"/>
    </row>
    <row r="200" spans="2:11" ht="15" customHeight="1">
      <c r="B200" s="316"/>
      <c r="C200" s="296" t="s">
        <v>1368</v>
      </c>
      <c r="D200" s="296"/>
      <c r="E200" s="296"/>
      <c r="F200" s="315" t="s">
        <v>45</v>
      </c>
      <c r="G200" s="296"/>
      <c r="H200" s="411" t="s">
        <v>1379</v>
      </c>
      <c r="I200" s="411"/>
      <c r="J200" s="411"/>
      <c r="K200" s="337"/>
    </row>
    <row r="201" spans="2:11" ht="15" customHeight="1">
      <c r="B201" s="316"/>
      <c r="C201" s="322"/>
      <c r="D201" s="296"/>
      <c r="E201" s="296"/>
      <c r="F201" s="315" t="s">
        <v>46</v>
      </c>
      <c r="G201" s="296"/>
      <c r="H201" s="411" t="s">
        <v>1380</v>
      </c>
      <c r="I201" s="411"/>
      <c r="J201" s="411"/>
      <c r="K201" s="337"/>
    </row>
    <row r="202" spans="2:11" ht="15" customHeight="1">
      <c r="B202" s="316"/>
      <c r="C202" s="322"/>
      <c r="D202" s="296"/>
      <c r="E202" s="296"/>
      <c r="F202" s="315" t="s">
        <v>49</v>
      </c>
      <c r="G202" s="296"/>
      <c r="H202" s="411" t="s">
        <v>1381</v>
      </c>
      <c r="I202" s="411"/>
      <c r="J202" s="411"/>
      <c r="K202" s="337"/>
    </row>
    <row r="203" spans="2:11" ht="15" customHeight="1">
      <c r="B203" s="316"/>
      <c r="C203" s="296"/>
      <c r="D203" s="296"/>
      <c r="E203" s="296"/>
      <c r="F203" s="315" t="s">
        <v>47</v>
      </c>
      <c r="G203" s="296"/>
      <c r="H203" s="411" t="s">
        <v>1382</v>
      </c>
      <c r="I203" s="411"/>
      <c r="J203" s="411"/>
      <c r="K203" s="337"/>
    </row>
    <row r="204" spans="2:11" ht="15" customHeight="1">
      <c r="B204" s="316"/>
      <c r="C204" s="296"/>
      <c r="D204" s="296"/>
      <c r="E204" s="296"/>
      <c r="F204" s="315" t="s">
        <v>48</v>
      </c>
      <c r="G204" s="296"/>
      <c r="H204" s="411" t="s">
        <v>1383</v>
      </c>
      <c r="I204" s="411"/>
      <c r="J204" s="411"/>
      <c r="K204" s="337"/>
    </row>
    <row r="205" spans="2:11" ht="15" customHeight="1">
      <c r="B205" s="316"/>
      <c r="C205" s="296"/>
      <c r="D205" s="296"/>
      <c r="E205" s="296"/>
      <c r="F205" s="315"/>
      <c r="G205" s="296"/>
      <c r="H205" s="296"/>
      <c r="I205" s="296"/>
      <c r="J205" s="296"/>
      <c r="K205" s="337"/>
    </row>
    <row r="206" spans="2:11" ht="15" customHeight="1">
      <c r="B206" s="316"/>
      <c r="C206" s="296" t="s">
        <v>1324</v>
      </c>
      <c r="D206" s="296"/>
      <c r="E206" s="296"/>
      <c r="F206" s="315" t="s">
        <v>79</v>
      </c>
      <c r="G206" s="296"/>
      <c r="H206" s="411" t="s">
        <v>1384</v>
      </c>
      <c r="I206" s="411"/>
      <c r="J206" s="411"/>
      <c r="K206" s="337"/>
    </row>
    <row r="207" spans="2:11" ht="15" customHeight="1">
      <c r="B207" s="316"/>
      <c r="C207" s="322"/>
      <c r="D207" s="296"/>
      <c r="E207" s="296"/>
      <c r="F207" s="315" t="s">
        <v>1222</v>
      </c>
      <c r="G207" s="296"/>
      <c r="H207" s="411" t="s">
        <v>1223</v>
      </c>
      <c r="I207" s="411"/>
      <c r="J207" s="411"/>
      <c r="K207" s="337"/>
    </row>
    <row r="208" spans="2:11" ht="15" customHeight="1">
      <c r="B208" s="316"/>
      <c r="C208" s="296"/>
      <c r="D208" s="296"/>
      <c r="E208" s="296"/>
      <c r="F208" s="315" t="s">
        <v>1220</v>
      </c>
      <c r="G208" s="296"/>
      <c r="H208" s="411" t="s">
        <v>1385</v>
      </c>
      <c r="I208" s="411"/>
      <c r="J208" s="411"/>
      <c r="K208" s="337"/>
    </row>
    <row r="209" spans="2:11" ht="15" customHeight="1">
      <c r="B209" s="354"/>
      <c r="C209" s="322"/>
      <c r="D209" s="322"/>
      <c r="E209" s="322"/>
      <c r="F209" s="315" t="s">
        <v>1224</v>
      </c>
      <c r="G209" s="301"/>
      <c r="H209" s="412" t="s">
        <v>1225</v>
      </c>
      <c r="I209" s="412"/>
      <c r="J209" s="412"/>
      <c r="K209" s="355"/>
    </row>
    <row r="210" spans="2:11" ht="15" customHeight="1">
      <c r="B210" s="354"/>
      <c r="C210" s="322"/>
      <c r="D210" s="322"/>
      <c r="E210" s="322"/>
      <c r="F210" s="315" t="s">
        <v>1226</v>
      </c>
      <c r="G210" s="301"/>
      <c r="H210" s="412" t="s">
        <v>1386</v>
      </c>
      <c r="I210" s="412"/>
      <c r="J210" s="412"/>
      <c r="K210" s="355"/>
    </row>
    <row r="211" spans="2:11" ht="15" customHeight="1">
      <c r="B211" s="354"/>
      <c r="C211" s="322"/>
      <c r="D211" s="322"/>
      <c r="E211" s="322"/>
      <c r="F211" s="356"/>
      <c r="G211" s="301"/>
      <c r="H211" s="357"/>
      <c r="I211" s="357"/>
      <c r="J211" s="357"/>
      <c r="K211" s="355"/>
    </row>
    <row r="212" spans="2:11" ht="15" customHeight="1">
      <c r="B212" s="354"/>
      <c r="C212" s="296" t="s">
        <v>1348</v>
      </c>
      <c r="D212" s="322"/>
      <c r="E212" s="322"/>
      <c r="F212" s="315">
        <v>1</v>
      </c>
      <c r="G212" s="301"/>
      <c r="H212" s="412" t="s">
        <v>1387</v>
      </c>
      <c r="I212" s="412"/>
      <c r="J212" s="412"/>
      <c r="K212" s="355"/>
    </row>
    <row r="213" spans="2:11" ht="15" customHeight="1">
      <c r="B213" s="354"/>
      <c r="C213" s="322"/>
      <c r="D213" s="322"/>
      <c r="E213" s="322"/>
      <c r="F213" s="315">
        <v>2</v>
      </c>
      <c r="G213" s="301"/>
      <c r="H213" s="412" t="s">
        <v>1388</v>
      </c>
      <c r="I213" s="412"/>
      <c r="J213" s="412"/>
      <c r="K213" s="355"/>
    </row>
    <row r="214" spans="2:11" ht="15" customHeight="1">
      <c r="B214" s="354"/>
      <c r="C214" s="322"/>
      <c r="D214" s="322"/>
      <c r="E214" s="322"/>
      <c r="F214" s="315">
        <v>3</v>
      </c>
      <c r="G214" s="301"/>
      <c r="H214" s="412" t="s">
        <v>1389</v>
      </c>
      <c r="I214" s="412"/>
      <c r="J214" s="412"/>
      <c r="K214" s="355"/>
    </row>
    <row r="215" spans="2:11" ht="15" customHeight="1">
      <c r="B215" s="354"/>
      <c r="C215" s="322"/>
      <c r="D215" s="322"/>
      <c r="E215" s="322"/>
      <c r="F215" s="315">
        <v>4</v>
      </c>
      <c r="G215" s="301"/>
      <c r="H215" s="412" t="s">
        <v>1390</v>
      </c>
      <c r="I215" s="412"/>
      <c r="J215" s="412"/>
      <c r="K215" s="355"/>
    </row>
    <row r="216" spans="2:11" ht="12.75" customHeight="1">
      <c r="B216" s="358"/>
      <c r="C216" s="359"/>
      <c r="D216" s="359"/>
      <c r="E216" s="359"/>
      <c r="F216" s="359"/>
      <c r="G216" s="359"/>
      <c r="H216" s="359"/>
      <c r="I216" s="359"/>
      <c r="J216" s="359"/>
      <c r="K216" s="360"/>
    </row>
  </sheetData>
  <sheetProtection algorithmName="SHA-512" hashValue="nAUVvZcc25sxDM3gmFWQ0MLnQDsojTA3ptM70LebPP6jh3z0u6L5bGaSpJUhv0xnggDkFeG+3qeeIzPYXlksDg==" saltValue="gr3i8kukrx5o5ziD2WA6Nw==" spinCount="100000" sheet="1" objects="1" scenarios="1" formatCells="0" formatColumns="0" formatRows="0" sort="0" autoFilter="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5</vt:i4>
      </vt:variant>
    </vt:vector>
  </HeadingPairs>
  <TitlesOfParts>
    <vt:vector size="8" baseType="lpstr">
      <vt:lpstr>Rekapitulace stavby</vt:lpstr>
      <vt:lpstr>01 - Stavební úpravy a ná...</vt:lpstr>
      <vt:lpstr>Pokyny pro vyplnění</vt:lpstr>
      <vt:lpstr>'01 - Stavební úpravy a ná...'!Názvy_tisku</vt:lpstr>
      <vt:lpstr>'Rekapitulace stavby'!Názvy_tisku</vt:lpstr>
      <vt:lpstr>'01 - Stavební úpravy a ná...'!Oblast_tisku</vt:lpstr>
      <vt:lpstr>'Pokyny pro vyplnění'!Oblast_tisku</vt:lpstr>
      <vt:lpstr>'Rekapitulace stavby'!Oblast_tisku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LAPTOP-A3D5TR5D\zdeněk</dc:creator>
  <cp:lastModifiedBy>zdeněk</cp:lastModifiedBy>
  <dcterms:created xsi:type="dcterms:W3CDTF">2017-12-12T09:11:51Z</dcterms:created>
  <dcterms:modified xsi:type="dcterms:W3CDTF">2017-12-12T09:11:58Z</dcterms:modified>
</cp:coreProperties>
</file>