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630" windowWidth="24615" windowHeight="13485"/>
  </bookViews>
  <sheets>
    <sheet name="Rekapitulace stavby" sheetId="1" r:id="rId1"/>
    <sheet name="1-1 - Tovéř, MK Lípa-Byto..." sheetId="2" r:id="rId2"/>
    <sheet name="2-1 - VON - VEDLEJŠÍ A OS..." sheetId="3" r:id="rId3"/>
    <sheet name="Pokyny pro vyplnění" sheetId="4" r:id="rId4"/>
  </sheets>
  <definedNames>
    <definedName name="_xlnm._FilterDatabase" localSheetId="1" hidden="1">'1-1 - Tovéř, MK Lípa-Byto...'!$C$89:$K$458</definedName>
    <definedName name="_xlnm._FilterDatabase" localSheetId="2" hidden="1">'2-1 - VON - VEDLEJŠÍ A OS...'!$C$85:$K$149</definedName>
    <definedName name="_xlnm.Print_Titles" localSheetId="1">'1-1 - Tovéř, MK Lípa-Byto...'!$89:$89</definedName>
    <definedName name="_xlnm.Print_Titles" localSheetId="2">'2-1 - VON - VEDLEJŠÍ A OS...'!$85:$85</definedName>
    <definedName name="_xlnm.Print_Titles" localSheetId="0">'Rekapitulace stavby'!$49:$49</definedName>
    <definedName name="_xlnm.Print_Area" localSheetId="1">'1-1 - Tovéř, MK Lípa-Byto...'!$C$4:$J$38,'1-1 - Tovéř, MK Lípa-Byto...'!$C$44:$J$69,'1-1 - Tovéř, MK Lípa-Byto...'!$C$75:$K$458</definedName>
    <definedName name="_xlnm.Print_Area" localSheetId="2">'2-1 - VON - VEDLEJŠÍ A OS...'!$C$4:$J$38,'2-1 - VON - VEDLEJŠÍ A OS...'!$C$44:$J$65,'2-1 - VON - VEDLEJŠÍ A OS...'!$C$71:$K$149</definedName>
    <definedName name="_xlnm.Print_Area" localSheetId="3">'Pokyny pro vyplnění'!$B$2:$K$69,'Pokyny pro vyplnění'!$B$72:$K$116,'Pokyny pro vyplnění'!$B$119:$K$188,'Pokyny pro vyplnění'!$B$196:$K$216</definedName>
    <definedName name="_xlnm.Print_Area" localSheetId="0">'Rekapitulace stavby'!$D$4:$AO$33,'Rekapitulace stavby'!$C$39:$AQ$56</definedName>
  </definedNames>
  <calcPr calcId="145621"/>
</workbook>
</file>

<file path=xl/calcChain.xml><?xml version="1.0" encoding="utf-8"?>
<calcChain xmlns="http://schemas.openxmlformats.org/spreadsheetml/2006/main">
  <c r="R106" i="3" l="1"/>
  <c r="P106" i="3"/>
  <c r="AY55" i="1"/>
  <c r="AX55" i="1"/>
  <c r="BI145" i="3"/>
  <c r="BH145" i="3"/>
  <c r="BG145" i="3"/>
  <c r="BF145" i="3"/>
  <c r="T145" i="3"/>
  <c r="R145" i="3"/>
  <c r="P145" i="3"/>
  <c r="BK145" i="3"/>
  <c r="J145" i="3"/>
  <c r="BE145" i="3" s="1"/>
  <c r="BI140" i="3"/>
  <c r="BH140" i="3"/>
  <c r="BG140" i="3"/>
  <c r="BF140" i="3"/>
  <c r="BE140" i="3"/>
  <c r="T140" i="3"/>
  <c r="R140" i="3"/>
  <c r="P140" i="3"/>
  <c r="BK140" i="3"/>
  <c r="J140" i="3"/>
  <c r="BI134" i="3"/>
  <c r="BH134" i="3"/>
  <c r="BG134" i="3"/>
  <c r="BF134" i="3"/>
  <c r="T134" i="3"/>
  <c r="R134" i="3"/>
  <c r="P134" i="3"/>
  <c r="BK134" i="3"/>
  <c r="J134" i="3"/>
  <c r="BE134" i="3" s="1"/>
  <c r="BI129" i="3"/>
  <c r="BH129" i="3"/>
  <c r="BG129" i="3"/>
  <c r="BF129" i="3"/>
  <c r="BE129" i="3"/>
  <c r="T129" i="3"/>
  <c r="R129" i="3"/>
  <c r="P129" i="3"/>
  <c r="BK129" i="3"/>
  <c r="J129" i="3"/>
  <c r="BI124" i="3"/>
  <c r="BH124" i="3"/>
  <c r="BG124" i="3"/>
  <c r="BF124" i="3"/>
  <c r="T124" i="3"/>
  <c r="R124" i="3"/>
  <c r="P124" i="3"/>
  <c r="BK124" i="3"/>
  <c r="J124" i="3"/>
  <c r="BE124" i="3" s="1"/>
  <c r="BI120" i="3"/>
  <c r="BH120" i="3"/>
  <c r="BG120" i="3"/>
  <c r="BF120" i="3"/>
  <c r="BE120" i="3"/>
  <c r="T120" i="3"/>
  <c r="R120" i="3"/>
  <c r="P120" i="3"/>
  <c r="P119" i="3" s="1"/>
  <c r="BK120" i="3"/>
  <c r="BK119" i="3" s="1"/>
  <c r="J119" i="3" s="1"/>
  <c r="J64" i="3" s="1"/>
  <c r="J120" i="3"/>
  <c r="BI115" i="3"/>
  <c r="BH115" i="3"/>
  <c r="BG115" i="3"/>
  <c r="BF115" i="3"/>
  <c r="T115" i="3"/>
  <c r="R115" i="3"/>
  <c r="P115" i="3"/>
  <c r="BK115" i="3"/>
  <c r="J115" i="3"/>
  <c r="BE115" i="3" s="1"/>
  <c r="BI111" i="3"/>
  <c r="BH111" i="3"/>
  <c r="BG111" i="3"/>
  <c r="BF111" i="3"/>
  <c r="J33" i="3" s="1"/>
  <c r="AW55" i="1" s="1"/>
  <c r="T111" i="3"/>
  <c r="R111" i="3"/>
  <c r="P111" i="3"/>
  <c r="BK111" i="3"/>
  <c r="J111" i="3"/>
  <c r="BE111" i="3" s="1"/>
  <c r="BI107" i="3"/>
  <c r="BH107" i="3"/>
  <c r="F35" i="3" s="1"/>
  <c r="BC55" i="1" s="1"/>
  <c r="BC54" i="1" s="1"/>
  <c r="AY54" i="1" s="1"/>
  <c r="BG107" i="3"/>
  <c r="BF107" i="3"/>
  <c r="T107" i="3"/>
  <c r="R107" i="3"/>
  <c r="P107" i="3"/>
  <c r="BK107" i="3"/>
  <c r="J107" i="3"/>
  <c r="BE107" i="3" s="1"/>
  <c r="BI102" i="3"/>
  <c r="BH102" i="3"/>
  <c r="BG102" i="3"/>
  <c r="BF102" i="3"/>
  <c r="BE102" i="3"/>
  <c r="T102" i="3"/>
  <c r="R102" i="3"/>
  <c r="P102" i="3"/>
  <c r="BK102" i="3"/>
  <c r="J102" i="3"/>
  <c r="BI98" i="3"/>
  <c r="BH98" i="3"/>
  <c r="BG98" i="3"/>
  <c r="BF98" i="3"/>
  <c r="BE98" i="3"/>
  <c r="T98" i="3"/>
  <c r="R98" i="3"/>
  <c r="P98" i="3"/>
  <c r="BK98" i="3"/>
  <c r="J98" i="3"/>
  <c r="BI93" i="3"/>
  <c r="BH93" i="3"/>
  <c r="BG93" i="3"/>
  <c r="BF93" i="3"/>
  <c r="BE93" i="3"/>
  <c r="T93" i="3"/>
  <c r="T88" i="3" s="1"/>
  <c r="R93" i="3"/>
  <c r="P93" i="3"/>
  <c r="BK93" i="3"/>
  <c r="BK88" i="3" s="1"/>
  <c r="J93" i="3"/>
  <c r="BI89" i="3"/>
  <c r="F36" i="3" s="1"/>
  <c r="BD55" i="1" s="1"/>
  <c r="BD54" i="1" s="1"/>
  <c r="BH89" i="3"/>
  <c r="BG89" i="3"/>
  <c r="F34" i="3" s="1"/>
  <c r="BB55" i="1" s="1"/>
  <c r="BB54" i="1" s="1"/>
  <c r="AX54" i="1" s="1"/>
  <c r="BF89" i="3"/>
  <c r="BE89" i="3"/>
  <c r="T89" i="3"/>
  <c r="R89" i="3"/>
  <c r="R88" i="3" s="1"/>
  <c r="P89" i="3"/>
  <c r="P88" i="3" s="1"/>
  <c r="BK89" i="3"/>
  <c r="J89" i="3"/>
  <c r="F83" i="3"/>
  <c r="J82" i="3"/>
  <c r="F82" i="3"/>
  <c r="F80" i="3"/>
  <c r="E78" i="3"/>
  <c r="J55" i="3"/>
  <c r="F55" i="3"/>
  <c r="J53" i="3"/>
  <c r="F53" i="3"/>
  <c r="E51" i="3"/>
  <c r="J20" i="3"/>
  <c r="E20" i="3"/>
  <c r="F56" i="3" s="1"/>
  <c r="J19" i="3"/>
  <c r="J14" i="3"/>
  <c r="J80" i="3" s="1"/>
  <c r="E7" i="3"/>
  <c r="E47" i="3" s="1"/>
  <c r="BK330" i="2"/>
  <c r="J330" i="2" s="1"/>
  <c r="J66" i="2" s="1"/>
  <c r="R193" i="2"/>
  <c r="AY53" i="1"/>
  <c r="AX53" i="1"/>
  <c r="BI454" i="2"/>
  <c r="BH454" i="2"/>
  <c r="BG454" i="2"/>
  <c r="BF454" i="2"/>
  <c r="T454" i="2"/>
  <c r="R454" i="2"/>
  <c r="P454" i="2"/>
  <c r="BK454" i="2"/>
  <c r="J454" i="2"/>
  <c r="BE454" i="2" s="1"/>
  <c r="BI449" i="2"/>
  <c r="BH449" i="2"/>
  <c r="BG449" i="2"/>
  <c r="BF449" i="2"/>
  <c r="T449" i="2"/>
  <c r="R449" i="2"/>
  <c r="P449" i="2"/>
  <c r="BK449" i="2"/>
  <c r="J449" i="2"/>
  <c r="BE449" i="2" s="1"/>
  <c r="BI445" i="2"/>
  <c r="BH445" i="2"/>
  <c r="BG445" i="2"/>
  <c r="BF445" i="2"/>
  <c r="T445" i="2"/>
  <c r="R445" i="2"/>
  <c r="P445" i="2"/>
  <c r="BK445" i="2"/>
  <c r="J445" i="2"/>
  <c r="BE445" i="2" s="1"/>
  <c r="BI440" i="2"/>
  <c r="BH440" i="2"/>
  <c r="BG440" i="2"/>
  <c r="BF440" i="2"/>
  <c r="T440" i="2"/>
  <c r="R440" i="2"/>
  <c r="P440" i="2"/>
  <c r="BK440" i="2"/>
  <c r="J440" i="2"/>
  <c r="BE440" i="2" s="1"/>
  <c r="BI434" i="2"/>
  <c r="BH434" i="2"/>
  <c r="BG434" i="2"/>
  <c r="BF434" i="2"/>
  <c r="T434" i="2"/>
  <c r="R434" i="2"/>
  <c r="P434" i="2"/>
  <c r="BK434" i="2"/>
  <c r="J434" i="2"/>
  <c r="BE434" i="2" s="1"/>
  <c r="BI429" i="2"/>
  <c r="BH429" i="2"/>
  <c r="BG429" i="2"/>
  <c r="BF429" i="2"/>
  <c r="T429" i="2"/>
  <c r="R429" i="2"/>
  <c r="P429" i="2"/>
  <c r="BK429" i="2"/>
  <c r="J429" i="2"/>
  <c r="BE429" i="2" s="1"/>
  <c r="BI424" i="2"/>
  <c r="BH424" i="2"/>
  <c r="BG424" i="2"/>
  <c r="BF424" i="2"/>
  <c r="T424" i="2"/>
  <c r="R424" i="2"/>
  <c r="P424" i="2"/>
  <c r="BK424" i="2"/>
  <c r="J424" i="2"/>
  <c r="BE424" i="2" s="1"/>
  <c r="BI420" i="2"/>
  <c r="BH420" i="2"/>
  <c r="BG420" i="2"/>
  <c r="BF420" i="2"/>
  <c r="BE420" i="2"/>
  <c r="T420" i="2"/>
  <c r="R420" i="2"/>
  <c r="P420" i="2"/>
  <c r="BK420" i="2"/>
  <c r="J420" i="2"/>
  <c r="BI413" i="2"/>
  <c r="BH413" i="2"/>
  <c r="BG413" i="2"/>
  <c r="BF413" i="2"/>
  <c r="T413" i="2"/>
  <c r="R413" i="2"/>
  <c r="P413" i="2"/>
  <c r="BK413" i="2"/>
  <c r="J413" i="2"/>
  <c r="BE413" i="2" s="1"/>
  <c r="BI406" i="2"/>
  <c r="BH406" i="2"/>
  <c r="BG406" i="2"/>
  <c r="BF406" i="2"/>
  <c r="T406" i="2"/>
  <c r="R406" i="2"/>
  <c r="P406" i="2"/>
  <c r="BK406" i="2"/>
  <c r="J406" i="2"/>
  <c r="BE406" i="2" s="1"/>
  <c r="BI399" i="2"/>
  <c r="BH399" i="2"/>
  <c r="BG399" i="2"/>
  <c r="BF399" i="2"/>
  <c r="T399" i="2"/>
  <c r="R399" i="2"/>
  <c r="P399" i="2"/>
  <c r="BK399" i="2"/>
  <c r="J399" i="2"/>
  <c r="BE399" i="2" s="1"/>
  <c r="BI392" i="2"/>
  <c r="BH392" i="2"/>
  <c r="BG392" i="2"/>
  <c r="BF392" i="2"/>
  <c r="T392" i="2"/>
  <c r="R392" i="2"/>
  <c r="P392" i="2"/>
  <c r="BK392" i="2"/>
  <c r="J392" i="2"/>
  <c r="BE392" i="2" s="1"/>
  <c r="BI385" i="2"/>
  <c r="BH385" i="2"/>
  <c r="BG385" i="2"/>
  <c r="BF385" i="2"/>
  <c r="T385" i="2"/>
  <c r="R385" i="2"/>
  <c r="P385" i="2"/>
  <c r="BK385" i="2"/>
  <c r="J385" i="2"/>
  <c r="BE385" i="2" s="1"/>
  <c r="BI377" i="2"/>
  <c r="BH377" i="2"/>
  <c r="BG377" i="2"/>
  <c r="BF377" i="2"/>
  <c r="T377" i="2"/>
  <c r="R377" i="2"/>
  <c r="P377" i="2"/>
  <c r="BK377" i="2"/>
  <c r="J377" i="2"/>
  <c r="BE377" i="2" s="1"/>
  <c r="BI370" i="2"/>
  <c r="BH370" i="2"/>
  <c r="BG370" i="2"/>
  <c r="BF370" i="2"/>
  <c r="T370" i="2"/>
  <c r="R370" i="2"/>
  <c r="P370" i="2"/>
  <c r="BK370" i="2"/>
  <c r="J370" i="2"/>
  <c r="BE370" i="2" s="1"/>
  <c r="BI363" i="2"/>
  <c r="BH363" i="2"/>
  <c r="BG363" i="2"/>
  <c r="BF363" i="2"/>
  <c r="BE363" i="2"/>
  <c r="T363" i="2"/>
  <c r="R363" i="2"/>
  <c r="P363" i="2"/>
  <c r="BK363" i="2"/>
  <c r="BK357" i="2" s="1"/>
  <c r="J357" i="2" s="1"/>
  <c r="J68" i="2" s="1"/>
  <c r="J363" i="2"/>
  <c r="BI358" i="2"/>
  <c r="BH358" i="2"/>
  <c r="BG358" i="2"/>
  <c r="BF358" i="2"/>
  <c r="T358" i="2"/>
  <c r="T357" i="2" s="1"/>
  <c r="R358" i="2"/>
  <c r="P358" i="2"/>
  <c r="P357" i="2" s="1"/>
  <c r="BK358" i="2"/>
  <c r="J358" i="2"/>
  <c r="BE358" i="2" s="1"/>
  <c r="BI353" i="2"/>
  <c r="BH353" i="2"/>
  <c r="BG353" i="2"/>
  <c r="BF353" i="2"/>
  <c r="BE353" i="2"/>
  <c r="T353" i="2"/>
  <c r="R353" i="2"/>
  <c r="P353" i="2"/>
  <c r="P348" i="2" s="1"/>
  <c r="BK353" i="2"/>
  <c r="J353" i="2"/>
  <c r="BI349" i="2"/>
  <c r="BH349" i="2"/>
  <c r="BG349" i="2"/>
  <c r="BF349" i="2"/>
  <c r="T349" i="2"/>
  <c r="T348" i="2" s="1"/>
  <c r="R349" i="2"/>
  <c r="R348" i="2" s="1"/>
  <c r="P349" i="2"/>
  <c r="BK349" i="2"/>
  <c r="J349" i="2"/>
  <c r="BE349" i="2" s="1"/>
  <c r="BI345" i="2"/>
  <c r="BH345" i="2"/>
  <c r="BG345" i="2"/>
  <c r="BF345" i="2"/>
  <c r="T345" i="2"/>
  <c r="R345" i="2"/>
  <c r="P345" i="2"/>
  <c r="BK345" i="2"/>
  <c r="J345" i="2"/>
  <c r="BE345" i="2" s="1"/>
  <c r="BI341" i="2"/>
  <c r="BH341" i="2"/>
  <c r="BG341" i="2"/>
  <c r="BF341" i="2"/>
  <c r="T341" i="2"/>
  <c r="R341" i="2"/>
  <c r="P341" i="2"/>
  <c r="BK341" i="2"/>
  <c r="J341" i="2"/>
  <c r="BE341" i="2" s="1"/>
  <c r="BI336" i="2"/>
  <c r="BH336" i="2"/>
  <c r="BG336" i="2"/>
  <c r="BF336" i="2"/>
  <c r="T336" i="2"/>
  <c r="T330" i="2" s="1"/>
  <c r="R336" i="2"/>
  <c r="R330" i="2" s="1"/>
  <c r="P336" i="2"/>
  <c r="BK336" i="2"/>
  <c r="J336" i="2"/>
  <c r="BE336" i="2" s="1"/>
  <c r="BI331" i="2"/>
  <c r="BH331" i="2"/>
  <c r="BG331" i="2"/>
  <c r="BF331" i="2"/>
  <c r="T331" i="2"/>
  <c r="R331" i="2"/>
  <c r="P331" i="2"/>
  <c r="P330" i="2" s="1"/>
  <c r="BK331" i="2"/>
  <c r="J331" i="2"/>
  <c r="BE331" i="2" s="1"/>
  <c r="BI325" i="2"/>
  <c r="BH325" i="2"/>
  <c r="BG325" i="2"/>
  <c r="BF325" i="2"/>
  <c r="T325" i="2"/>
  <c r="R325" i="2"/>
  <c r="P325" i="2"/>
  <c r="BK325" i="2"/>
  <c r="J325" i="2"/>
  <c r="BE325" i="2" s="1"/>
  <c r="BI321" i="2"/>
  <c r="BH321" i="2"/>
  <c r="BG321" i="2"/>
  <c r="BF321" i="2"/>
  <c r="BE321" i="2"/>
  <c r="T321" i="2"/>
  <c r="R321" i="2"/>
  <c r="P321" i="2"/>
  <c r="BK321" i="2"/>
  <c r="J321" i="2"/>
  <c r="BI316" i="2"/>
  <c r="BH316" i="2"/>
  <c r="BG316" i="2"/>
  <c r="BF316" i="2"/>
  <c r="T316" i="2"/>
  <c r="T315" i="2" s="1"/>
  <c r="R316" i="2"/>
  <c r="R315" i="2" s="1"/>
  <c r="P316" i="2"/>
  <c r="BK316" i="2"/>
  <c r="BK315" i="2" s="1"/>
  <c r="J315" i="2" s="1"/>
  <c r="J65" i="2" s="1"/>
  <c r="J316" i="2"/>
  <c r="BE316" i="2" s="1"/>
  <c r="BI313" i="2"/>
  <c r="BH313" i="2"/>
  <c r="BG313" i="2"/>
  <c r="BF313" i="2"/>
  <c r="T313" i="2"/>
  <c r="R313" i="2"/>
  <c r="P313" i="2"/>
  <c r="BK313" i="2"/>
  <c r="J313" i="2"/>
  <c r="BE313" i="2" s="1"/>
  <c r="BI305" i="2"/>
  <c r="BH305" i="2"/>
  <c r="BG305" i="2"/>
  <c r="BF305" i="2"/>
  <c r="T305" i="2"/>
  <c r="R305" i="2"/>
  <c r="P305" i="2"/>
  <c r="BK305" i="2"/>
  <c r="J305" i="2"/>
  <c r="BE305" i="2" s="1"/>
  <c r="BI299" i="2"/>
  <c r="BH299" i="2"/>
  <c r="BG299" i="2"/>
  <c r="BF299" i="2"/>
  <c r="T299" i="2"/>
  <c r="R299" i="2"/>
  <c r="P299" i="2"/>
  <c r="BK299" i="2"/>
  <c r="J299" i="2"/>
  <c r="BE299" i="2" s="1"/>
  <c r="BI295" i="2"/>
  <c r="BH295" i="2"/>
  <c r="BG295" i="2"/>
  <c r="BF295" i="2"/>
  <c r="T295" i="2"/>
  <c r="R295" i="2"/>
  <c r="P295" i="2"/>
  <c r="BK295" i="2"/>
  <c r="J295" i="2"/>
  <c r="BE295" i="2" s="1"/>
  <c r="BI290" i="2"/>
  <c r="BH290" i="2"/>
  <c r="BG290" i="2"/>
  <c r="BF290" i="2"/>
  <c r="T290" i="2"/>
  <c r="R290" i="2"/>
  <c r="P290" i="2"/>
  <c r="BK290" i="2"/>
  <c r="J290" i="2"/>
  <c r="BE290" i="2" s="1"/>
  <c r="BI286" i="2"/>
  <c r="BH286" i="2"/>
  <c r="BG286" i="2"/>
  <c r="BF286" i="2"/>
  <c r="T286" i="2"/>
  <c r="R286" i="2"/>
  <c r="P286" i="2"/>
  <c r="BK286" i="2"/>
  <c r="J286" i="2"/>
  <c r="BE286" i="2" s="1"/>
  <c r="BI281" i="2"/>
  <c r="BH281" i="2"/>
  <c r="BG281" i="2"/>
  <c r="BF281" i="2"/>
  <c r="T281" i="2"/>
  <c r="R281" i="2"/>
  <c r="P281" i="2"/>
  <c r="BK281" i="2"/>
  <c r="J281" i="2"/>
  <c r="BE281" i="2" s="1"/>
  <c r="BI277" i="2"/>
  <c r="BH277" i="2"/>
  <c r="BG277" i="2"/>
  <c r="BF277" i="2"/>
  <c r="BE277" i="2"/>
  <c r="T277" i="2"/>
  <c r="R277" i="2"/>
  <c r="P277" i="2"/>
  <c r="BK277" i="2"/>
  <c r="J277" i="2"/>
  <c r="BI270" i="2"/>
  <c r="BH270" i="2"/>
  <c r="BG270" i="2"/>
  <c r="BF270" i="2"/>
  <c r="T270" i="2"/>
  <c r="R270" i="2"/>
  <c r="P270" i="2"/>
  <c r="BK270" i="2"/>
  <c r="J270" i="2"/>
  <c r="BE270" i="2" s="1"/>
  <c r="BI265" i="2"/>
  <c r="BH265" i="2"/>
  <c r="BG265" i="2"/>
  <c r="BF265" i="2"/>
  <c r="T265" i="2"/>
  <c r="R265" i="2"/>
  <c r="P265" i="2"/>
  <c r="BK265" i="2"/>
  <c r="BK235" i="2" s="1"/>
  <c r="J235" i="2" s="1"/>
  <c r="J64" i="2" s="1"/>
  <c r="J265" i="2"/>
  <c r="BE265" i="2" s="1"/>
  <c r="BI261" i="2"/>
  <c r="BH261" i="2"/>
  <c r="BG261" i="2"/>
  <c r="BF261" i="2"/>
  <c r="T261" i="2"/>
  <c r="R261" i="2"/>
  <c r="P261" i="2"/>
  <c r="BK261" i="2"/>
  <c r="J261" i="2"/>
  <c r="BE261" i="2" s="1"/>
  <c r="BI257" i="2"/>
  <c r="BH257" i="2"/>
  <c r="BG257" i="2"/>
  <c r="BF257" i="2"/>
  <c r="T257" i="2"/>
  <c r="R257" i="2"/>
  <c r="P257" i="2"/>
  <c r="BK257" i="2"/>
  <c r="J257" i="2"/>
  <c r="BE257" i="2" s="1"/>
  <c r="BI252" i="2"/>
  <c r="BH252" i="2"/>
  <c r="BG252" i="2"/>
  <c r="BF252" i="2"/>
  <c r="T252" i="2"/>
  <c r="T235" i="2" s="1"/>
  <c r="R252" i="2"/>
  <c r="P252" i="2"/>
  <c r="BK252" i="2"/>
  <c r="J252" i="2"/>
  <c r="BE252" i="2" s="1"/>
  <c r="BI247" i="2"/>
  <c r="BH247" i="2"/>
  <c r="BG247" i="2"/>
  <c r="BF247" i="2"/>
  <c r="T247" i="2"/>
  <c r="R247" i="2"/>
  <c r="P247" i="2"/>
  <c r="BK247" i="2"/>
  <c r="J247" i="2"/>
  <c r="BE247" i="2" s="1"/>
  <c r="BI236" i="2"/>
  <c r="BH236" i="2"/>
  <c r="BG236" i="2"/>
  <c r="BF236" i="2"/>
  <c r="T236" i="2"/>
  <c r="R236" i="2"/>
  <c r="R235" i="2" s="1"/>
  <c r="P236" i="2"/>
  <c r="P235" i="2" s="1"/>
  <c r="BK236" i="2"/>
  <c r="J236" i="2"/>
  <c r="BE236" i="2" s="1"/>
  <c r="BI232" i="2"/>
  <c r="BH232" i="2"/>
  <c r="BG232" i="2"/>
  <c r="BF232" i="2"/>
  <c r="BE232" i="2"/>
  <c r="T232" i="2"/>
  <c r="R232" i="2"/>
  <c r="P232" i="2"/>
  <c r="BK232" i="2"/>
  <c r="J232" i="2"/>
  <c r="BI227" i="2"/>
  <c r="BH227" i="2"/>
  <c r="BG227" i="2"/>
  <c r="BF227" i="2"/>
  <c r="T227" i="2"/>
  <c r="R227" i="2"/>
  <c r="P227" i="2"/>
  <c r="BK227" i="2"/>
  <c r="J227" i="2"/>
  <c r="BE227" i="2" s="1"/>
  <c r="BI222" i="2"/>
  <c r="BH222" i="2"/>
  <c r="BG222" i="2"/>
  <c r="BF222" i="2"/>
  <c r="BE222" i="2"/>
  <c r="T222" i="2"/>
  <c r="R222" i="2"/>
  <c r="P222" i="2"/>
  <c r="BK222" i="2"/>
  <c r="J222" i="2"/>
  <c r="BI216" i="2"/>
  <c r="BH216" i="2"/>
  <c r="BG216" i="2"/>
  <c r="BF216" i="2"/>
  <c r="T216" i="2"/>
  <c r="R216" i="2"/>
  <c r="P216" i="2"/>
  <c r="BK216" i="2"/>
  <c r="J216" i="2"/>
  <c r="BE216" i="2" s="1"/>
  <c r="BI208" i="2"/>
  <c r="BH208" i="2"/>
  <c r="BG208" i="2"/>
  <c r="BF208" i="2"/>
  <c r="BE208" i="2"/>
  <c r="T208" i="2"/>
  <c r="R208" i="2"/>
  <c r="P208" i="2"/>
  <c r="BK208" i="2"/>
  <c r="J208" i="2"/>
  <c r="BI203" i="2"/>
  <c r="BH203" i="2"/>
  <c r="BG203" i="2"/>
  <c r="BF203" i="2"/>
  <c r="T203" i="2"/>
  <c r="R203" i="2"/>
  <c r="P203" i="2"/>
  <c r="BK203" i="2"/>
  <c r="J203" i="2"/>
  <c r="BE203" i="2" s="1"/>
  <c r="BI198" i="2"/>
  <c r="BH198" i="2"/>
  <c r="BG198" i="2"/>
  <c r="BF198" i="2"/>
  <c r="BE198" i="2"/>
  <c r="T198" i="2"/>
  <c r="R198" i="2"/>
  <c r="P198" i="2"/>
  <c r="P193" i="2" s="1"/>
  <c r="BK198" i="2"/>
  <c r="J198" i="2"/>
  <c r="BI194" i="2"/>
  <c r="BH194" i="2"/>
  <c r="BG194" i="2"/>
  <c r="BF194" i="2"/>
  <c r="T194" i="2"/>
  <c r="T193" i="2" s="1"/>
  <c r="R194" i="2"/>
  <c r="P194" i="2"/>
  <c r="BK194" i="2"/>
  <c r="BK193" i="2" s="1"/>
  <c r="J193" i="2" s="1"/>
  <c r="J63" i="2" s="1"/>
  <c r="J194" i="2"/>
  <c r="BE194" i="2" s="1"/>
  <c r="BI186" i="2"/>
  <c r="BH186" i="2"/>
  <c r="BG186" i="2"/>
  <c r="BF186" i="2"/>
  <c r="T186" i="2"/>
  <c r="R186" i="2"/>
  <c r="P186" i="2"/>
  <c r="BK186" i="2"/>
  <c r="J186" i="2"/>
  <c r="BE186" i="2" s="1"/>
  <c r="BI182" i="2"/>
  <c r="BH182" i="2"/>
  <c r="BG182" i="2"/>
  <c r="BF182" i="2"/>
  <c r="T182" i="2"/>
  <c r="R182" i="2"/>
  <c r="P182" i="2"/>
  <c r="BK182" i="2"/>
  <c r="J182" i="2"/>
  <c r="BE182" i="2" s="1"/>
  <c r="BI177" i="2"/>
  <c r="BH177" i="2"/>
  <c r="BG177" i="2"/>
  <c r="BF177" i="2"/>
  <c r="T177" i="2"/>
  <c r="R177" i="2"/>
  <c r="P177" i="2"/>
  <c r="BK177" i="2"/>
  <c r="J177" i="2"/>
  <c r="BE177" i="2" s="1"/>
  <c r="BI170" i="2"/>
  <c r="BH170" i="2"/>
  <c r="BG170" i="2"/>
  <c r="BF170" i="2"/>
  <c r="T170" i="2"/>
  <c r="R170" i="2"/>
  <c r="P170" i="2"/>
  <c r="BK170" i="2"/>
  <c r="J170" i="2"/>
  <c r="BE170" i="2" s="1"/>
  <c r="BI165" i="2"/>
  <c r="BH165" i="2"/>
  <c r="BG165" i="2"/>
  <c r="BF165" i="2"/>
  <c r="T165" i="2"/>
  <c r="R165" i="2"/>
  <c r="P165" i="2"/>
  <c r="BK165" i="2"/>
  <c r="J165" i="2"/>
  <c r="BE165" i="2" s="1"/>
  <c r="BI160" i="2"/>
  <c r="BH160" i="2"/>
  <c r="BG160" i="2"/>
  <c r="BF160" i="2"/>
  <c r="T160" i="2"/>
  <c r="R160" i="2"/>
  <c r="P160" i="2"/>
  <c r="BK160" i="2"/>
  <c r="J160" i="2"/>
  <c r="BE160" i="2" s="1"/>
  <c r="BI153" i="2"/>
  <c r="BH153" i="2"/>
  <c r="BG153" i="2"/>
  <c r="BF153" i="2"/>
  <c r="T153" i="2"/>
  <c r="R153" i="2"/>
  <c r="P153" i="2"/>
  <c r="BK153" i="2"/>
  <c r="J153" i="2"/>
  <c r="BE153" i="2" s="1"/>
  <c r="BI146" i="2"/>
  <c r="BH146" i="2"/>
  <c r="BG146" i="2"/>
  <c r="BF146" i="2"/>
  <c r="BE146" i="2"/>
  <c r="T146" i="2"/>
  <c r="R146" i="2"/>
  <c r="P146" i="2"/>
  <c r="BK146" i="2"/>
  <c r="J146" i="2"/>
  <c r="BI141" i="2"/>
  <c r="BH141" i="2"/>
  <c r="BG141" i="2"/>
  <c r="BF141" i="2"/>
  <c r="T141" i="2"/>
  <c r="R141" i="2"/>
  <c r="P141" i="2"/>
  <c r="BK141" i="2"/>
  <c r="J141" i="2"/>
  <c r="BE141" i="2" s="1"/>
  <c r="BI134" i="2"/>
  <c r="BH134" i="2"/>
  <c r="BG134" i="2"/>
  <c r="BF134" i="2"/>
  <c r="T134" i="2"/>
  <c r="R134" i="2"/>
  <c r="P134" i="2"/>
  <c r="BK134" i="2"/>
  <c r="J134" i="2"/>
  <c r="BE134" i="2" s="1"/>
  <c r="BI129" i="2"/>
  <c r="BH129" i="2"/>
  <c r="BG129" i="2"/>
  <c r="BF129" i="2"/>
  <c r="T129" i="2"/>
  <c r="R129" i="2"/>
  <c r="P129" i="2"/>
  <c r="BK129" i="2"/>
  <c r="J129" i="2"/>
  <c r="BE129" i="2" s="1"/>
  <c r="BI123" i="2"/>
  <c r="BH123" i="2"/>
  <c r="BG123" i="2"/>
  <c r="BF123" i="2"/>
  <c r="T123" i="2"/>
  <c r="R123" i="2"/>
  <c r="P123" i="2"/>
  <c r="BK123" i="2"/>
  <c r="J123" i="2"/>
  <c r="BE123" i="2" s="1"/>
  <c r="BI118" i="2"/>
  <c r="BH118" i="2"/>
  <c r="BG118" i="2"/>
  <c r="BF118" i="2"/>
  <c r="T118" i="2"/>
  <c r="R118" i="2"/>
  <c r="P118" i="2"/>
  <c r="BK118" i="2"/>
  <c r="J118" i="2"/>
  <c r="BE118" i="2" s="1"/>
  <c r="BI113" i="2"/>
  <c r="BH113" i="2"/>
  <c r="BG113" i="2"/>
  <c r="BF113" i="2"/>
  <c r="T113" i="2"/>
  <c r="R113" i="2"/>
  <c r="P113" i="2"/>
  <c r="BK113" i="2"/>
  <c r="J113" i="2"/>
  <c r="BE113" i="2" s="1"/>
  <c r="BI108" i="2"/>
  <c r="BH108" i="2"/>
  <c r="BG108" i="2"/>
  <c r="BF108" i="2"/>
  <c r="T108" i="2"/>
  <c r="R108" i="2"/>
  <c r="R92" i="2" s="1"/>
  <c r="P108" i="2"/>
  <c r="BK108" i="2"/>
  <c r="J108" i="2"/>
  <c r="BE108" i="2" s="1"/>
  <c r="BI103" i="2"/>
  <c r="F36" i="2" s="1"/>
  <c r="BD53" i="1" s="1"/>
  <c r="BD52" i="1" s="1"/>
  <c r="BD51" i="1" s="1"/>
  <c r="W30" i="1" s="1"/>
  <c r="BH103" i="2"/>
  <c r="BG103" i="2"/>
  <c r="BF103" i="2"/>
  <c r="F33" i="2" s="1"/>
  <c r="BA53" i="1" s="1"/>
  <c r="BA52" i="1" s="1"/>
  <c r="BE103" i="2"/>
  <c r="T103" i="2"/>
  <c r="R103" i="2"/>
  <c r="P103" i="2"/>
  <c r="BK103" i="2"/>
  <c r="J103" i="2"/>
  <c r="BI98" i="2"/>
  <c r="BH98" i="2"/>
  <c r="BG98" i="2"/>
  <c r="F34" i="2" s="1"/>
  <c r="BB53" i="1" s="1"/>
  <c r="BB52" i="1" s="1"/>
  <c r="BF98" i="2"/>
  <c r="T98" i="2"/>
  <c r="R98" i="2"/>
  <c r="P98" i="2"/>
  <c r="BK98" i="2"/>
  <c r="J98" i="2"/>
  <c r="BE98" i="2" s="1"/>
  <c r="BI93" i="2"/>
  <c r="BH93" i="2"/>
  <c r="F35" i="2" s="1"/>
  <c r="BC53" i="1" s="1"/>
  <c r="BC52" i="1" s="1"/>
  <c r="BG93" i="2"/>
  <c r="BF93" i="2"/>
  <c r="T93" i="2"/>
  <c r="T92" i="2" s="1"/>
  <c r="R93" i="2"/>
  <c r="P93" i="2"/>
  <c r="P92" i="2" s="1"/>
  <c r="BK93" i="2"/>
  <c r="BK92" i="2" s="1"/>
  <c r="J93" i="2"/>
  <c r="BE93" i="2" s="1"/>
  <c r="J86" i="2"/>
  <c r="F86" i="2"/>
  <c r="J84" i="2"/>
  <c r="F84" i="2"/>
  <c r="E82" i="2"/>
  <c r="F56" i="2"/>
  <c r="J55" i="2"/>
  <c r="F55" i="2"/>
  <c r="F53" i="2"/>
  <c r="E51" i="2"/>
  <c r="J20" i="2"/>
  <c r="E20" i="2"/>
  <c r="F87" i="2" s="1"/>
  <c r="J19" i="2"/>
  <c r="J14" i="2"/>
  <c r="J53" i="2" s="1"/>
  <c r="E7" i="2"/>
  <c r="E78" i="2" s="1"/>
  <c r="AS54" i="1"/>
  <c r="AS52" i="1"/>
  <c r="AS51" i="1" s="1"/>
  <c r="L47" i="1"/>
  <c r="AM46" i="1"/>
  <c r="L46" i="1"/>
  <c r="AM44" i="1"/>
  <c r="L44" i="1"/>
  <c r="L42" i="1"/>
  <c r="L41" i="1"/>
  <c r="AY52" i="1" l="1"/>
  <c r="BC51" i="1"/>
  <c r="R91" i="2"/>
  <c r="R90" i="2" s="1"/>
  <c r="F32" i="2"/>
  <c r="AZ53" i="1" s="1"/>
  <c r="AZ52" i="1" s="1"/>
  <c r="J32" i="2"/>
  <c r="AV53" i="1" s="1"/>
  <c r="T91" i="2"/>
  <c r="T90" i="2" s="1"/>
  <c r="J92" i="2"/>
  <c r="J62" i="2" s="1"/>
  <c r="BB51" i="1"/>
  <c r="AX52" i="1"/>
  <c r="AW52" i="1"/>
  <c r="J88" i="3"/>
  <c r="J62" i="3" s="1"/>
  <c r="E74" i="3"/>
  <c r="F33" i="3"/>
  <c r="BA55" i="1" s="1"/>
  <c r="BA54" i="1" s="1"/>
  <c r="AW54" i="1" s="1"/>
  <c r="R357" i="2"/>
  <c r="T106" i="3"/>
  <c r="T87" i="3" s="1"/>
  <c r="T86" i="3" s="1"/>
  <c r="J33" i="2"/>
  <c r="AW53" i="1" s="1"/>
  <c r="P315" i="2"/>
  <c r="P91" i="2" s="1"/>
  <c r="P90" i="2" s="1"/>
  <c r="AU53" i="1" s="1"/>
  <c r="AU52" i="1" s="1"/>
  <c r="AU51" i="1" s="1"/>
  <c r="BK348" i="2"/>
  <c r="J348" i="2" s="1"/>
  <c r="J67" i="2" s="1"/>
  <c r="F32" i="3"/>
  <c r="AZ55" i="1" s="1"/>
  <c r="AZ54" i="1" s="1"/>
  <c r="AV54" i="1" s="1"/>
  <c r="BK106" i="3"/>
  <c r="J106" i="3" s="1"/>
  <c r="J63" i="3" s="1"/>
  <c r="R119" i="3"/>
  <c r="R87" i="3" s="1"/>
  <c r="R86" i="3" s="1"/>
  <c r="E47" i="2"/>
  <c r="P87" i="3"/>
  <c r="P86" i="3" s="1"/>
  <c r="AU55" i="1" s="1"/>
  <c r="AU54" i="1" s="1"/>
  <c r="T119" i="3"/>
  <c r="J32" i="3"/>
  <c r="AV55" i="1" s="1"/>
  <c r="AT55" i="1" s="1"/>
  <c r="W28" i="1" l="1"/>
  <c r="AX51" i="1"/>
  <c r="BK91" i="2"/>
  <c r="AZ51" i="1"/>
  <c r="AV52" i="1"/>
  <c r="AT52" i="1" s="1"/>
  <c r="AY51" i="1"/>
  <c r="W29" i="1"/>
  <c r="AT54" i="1"/>
  <c r="BK87" i="3"/>
  <c r="BA51" i="1"/>
  <c r="AT53" i="1"/>
  <c r="W27" i="1" l="1"/>
  <c r="AW51" i="1"/>
  <c r="AK27" i="1" s="1"/>
  <c r="W26" i="1"/>
  <c r="AV51" i="1"/>
  <c r="J91" i="2"/>
  <c r="J61" i="2" s="1"/>
  <c r="BK90" i="2"/>
  <c r="J90" i="2" s="1"/>
  <c r="BK86" i="3"/>
  <c r="J86" i="3" s="1"/>
  <c r="J87" i="3"/>
  <c r="J61" i="3" s="1"/>
  <c r="J60" i="3" l="1"/>
  <c r="J29" i="3"/>
  <c r="J29" i="2"/>
  <c r="J60" i="2"/>
  <c r="AK26" i="1"/>
  <c r="AT51" i="1"/>
  <c r="J38" i="2" l="1"/>
  <c r="AG53" i="1"/>
  <c r="AG55" i="1"/>
  <c r="J38" i="3"/>
  <c r="AG54" i="1" l="1"/>
  <c r="AN54" i="1" s="1"/>
  <c r="AN55" i="1"/>
  <c r="AN53" i="1"/>
  <c r="AG52" i="1"/>
  <c r="AG51" i="1" l="1"/>
  <c r="AN52" i="1"/>
  <c r="AN51" i="1" l="1"/>
  <c r="AK23" i="1"/>
  <c r="AK32" i="1" s="1"/>
</calcChain>
</file>

<file path=xl/sharedStrings.xml><?xml version="1.0" encoding="utf-8"?>
<sst xmlns="http://schemas.openxmlformats.org/spreadsheetml/2006/main" count="4608" uniqueCount="861">
  <si>
    <t>Export VZ</t>
  </si>
  <si>
    <t>List obsahuje:</t>
  </si>
  <si>
    <t>1) Rekapitulace stavby</t>
  </si>
  <si>
    <t>2) Rekapitulace objektů stavby a soupisů prací</t>
  </si>
  <si>
    <t>3.0</t>
  </si>
  <si>
    <t>ZAMOK</t>
  </si>
  <si>
    <t>False</t>
  </si>
  <si>
    <t>{bea248e4-0eaa-40e3-a6da-5f70bccfbc0d}</t>
  </si>
  <si>
    <t>0,01</t>
  </si>
  <si>
    <t>21</t>
  </si>
  <si>
    <t>15</t>
  </si>
  <si>
    <t>REKAPITULACE STAVBY</t>
  </si>
  <si>
    <t>v ---  níže se nacházejí doplnkové a pomocné údaje k sestavám  --- v</t>
  </si>
  <si>
    <t>Návod na vyplnění</t>
  </si>
  <si>
    <t>0,001</t>
  </si>
  <si>
    <t>Kód:</t>
  </si>
  <si>
    <t>POSP328-2017</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</si>
  <si>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</si>
  <si>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</si>
  <si>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Tovéř, MK Lípa-Bytovky</t>
  </si>
  <si>
    <t>0,1</t>
  </si>
  <si>
    <t>KSO:</t>
  </si>
  <si>
    <t>822 29</t>
  </si>
  <si>
    <t>CC-CZ:</t>
  </si>
  <si>
    <t>2112</t>
  </si>
  <si>
    <t>1</t>
  </si>
  <si>
    <t>Místo:</t>
  </si>
  <si>
    <t>Tovéř</t>
  </si>
  <si>
    <t>Datum:</t>
  </si>
  <si>
    <t>14.07.2017</t>
  </si>
  <si>
    <t>10</t>
  </si>
  <si>
    <t>CZ-CPV:</t>
  </si>
  <si>
    <t>45233160-8</t>
  </si>
  <si>
    <t>CZ-CPA:</t>
  </si>
  <si>
    <t>42.11.10</t>
  </si>
  <si>
    <t>100</t>
  </si>
  <si>
    <t>Zadavatel:</t>
  </si>
  <si>
    <t>IČ:</t>
  </si>
  <si>
    <t>00635626</t>
  </si>
  <si>
    <t>Obec Tovéř</t>
  </si>
  <si>
    <t>DIČ:</t>
  </si>
  <si>
    <t/>
  </si>
  <si>
    <t>Uchazeč:</t>
  </si>
  <si>
    <t>Vyplň údaj</t>
  </si>
  <si>
    <t>Projektant:</t>
  </si>
  <si>
    <t>45186677</t>
  </si>
  <si>
    <t>ing. Petr Doležel</t>
  </si>
  <si>
    <t>CZ6008091309</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</si>
  <si>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</si>
  <si>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</si>
  <si>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</si>
  <si>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</si>
  <si>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</si>
  <si>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</si>
  <si>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</si>
  <si>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</si>
  <si>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</si>
  <si>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</si>
  <si>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</si>
  <si>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</si>
  <si>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</si>
  <si>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</si>
  <si>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</si>
  <si>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</si>
  <si>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</si>
  <si>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</si>
  <si>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</si>
  <si>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</si>
  <si>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</si>
  <si>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</si>
  <si>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</si>
  <si>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</si>
  <si>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</si>
  <si>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</si>
  <si>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</si>
  <si>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</si>
  <si>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</si>
  <si>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</si>
  <si>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</si>
  <si>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</si>
  <si>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</si>
  <si>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</si>
  <si>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</si>
  <si>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</si>
  <si>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</si>
  <si>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</si>
  <si>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</si>
  <si>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STA</t>
  </si>
  <si>
    <t>{42ec5806-6db8-4e50-8623-a804af246ef3}</t>
  </si>
  <si>
    <t>2</t>
  </si>
  <si>
    <t>/</t>
  </si>
  <si>
    <t>1-1</t>
  </si>
  <si>
    <t>Tovéř, MK Lípa-Bytovky-soupis prací</t>
  </si>
  <si>
    <t>Soupis</t>
  </si>
  <si>
    <t>{693647ed-1695-4967-9db3-e24d1c3f3740}</t>
  </si>
  <si>
    <t>VON - VEDLEJŠÍ A OSTATNÍ NÁKLADY</t>
  </si>
  <si>
    <t>{5a050d1f-dbe3-4f93-8229-dfffaed526ee}</t>
  </si>
  <si>
    <t>82229</t>
  </si>
  <si>
    <t>2-1</t>
  </si>
  <si>
    <t>VON - VEDLEJŠÍ A OSTATNÍ NÁKLADY- soupis prací</t>
  </si>
  <si>
    <t>{9d67c91b-28d7-4352-bc40-db8905cfe2d4}</t>
  </si>
  <si>
    <t>1) Krycí list soupisu</t>
  </si>
  <si>
    <t>2) Rekapitulace</t>
  </si>
  <si>
    <t>3) Soupis prací</t>
  </si>
  <si>
    <t>Zpět na list:</t>
  </si>
  <si>
    <t>Rekapitulace stavby</t>
  </si>
  <si>
    <t>KRYCÍ LIST SOUPISU</t>
  </si>
  <si>
    <t>Objekt:</t>
  </si>
  <si>
    <t>1 - Tovéř, MK Lípa-Bytovky</t>
  </si>
  <si>
    <t>Soupis:</t>
  </si>
  <si>
    <t>1-1 - Tovéř, MK Lípa-Bytovky-soupis prací</t>
  </si>
  <si>
    <t>REKAPITULACE ČLENĚNÍ SOUPISU PRACÍ</t>
  </si>
  <si>
    <t>Kód dílu - Popis</t>
  </si>
  <si>
    <t>Cena celkem [CZK]</t>
  </si>
  <si>
    <t>Náklady soupisu celkem</t>
  </si>
  <si>
    <t>-1</t>
  </si>
  <si>
    <t>HSV - Práce a dodávky HSV</t>
  </si>
  <si>
    <t xml:space="preserve">    001 - zemní práce</t>
  </si>
  <si>
    <t xml:space="preserve">    57 - Kryty pozemních komunikací letišť a ploch z kameniva nebo živičné</t>
  </si>
  <si>
    <t xml:space="preserve">    059 - kryty poz.komunikací - dlažba</t>
  </si>
  <si>
    <t xml:space="preserve">    81 -  Potrubí z trub betonových</t>
  </si>
  <si>
    <t xml:space="preserve">    87 -  Potrubí z trub plastických a skleněných</t>
  </si>
  <si>
    <t xml:space="preserve">    91 - Doplňující konstrukce a práce pozemních komunikací, letišť a ploch</t>
  </si>
  <si>
    <t xml:space="preserve">    096 -  bourani a demolice konstrukci</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</si>
  <si>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</si>
  <si>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</si>
  <si>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</si>
  <si>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</si>
  <si>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</si>
  <si>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</si>
  <si>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</si>
  <si>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</si>
  <si>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</si>
  <si>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</si>
  <si>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</si>
  <si>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</si>
  <si>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</si>
  <si>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</si>
  <si>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</si>
  <si>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</si>
  <si>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</si>
  <si>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001</t>
  </si>
  <si>
    <t>zemní práce</t>
  </si>
  <si>
    <t>K</t>
  </si>
  <si>
    <t>111201101</t>
  </si>
  <si>
    <t>Odstranění křovin a stromů průměru kmene do 100 mm i s kořeny z celkové plochy do 1000 m2</t>
  </si>
  <si>
    <t>m2</t>
  </si>
  <si>
    <t>CS ÚRS 2017 01</t>
  </si>
  <si>
    <t>4</t>
  </si>
  <si>
    <t>-1628389342</t>
  </si>
  <si>
    <t>PP</t>
  </si>
  <si>
    <t>Odstranění křovin a stromů s odstraněním kořenů průměru kmene do 100 mm do sklonu terénu 1 : 5, při celkové ploše do 1 000 m2</t>
  </si>
  <si>
    <t>PSC</t>
  </si>
  <si>
    <t xml:space="preserve">Poznámka k souboru cen:_x000D_
1. Cenu -1104 lze použít jestliže se odstranění stromů a křovin neprovádí na holo. 2. Cena -1101 je určena i pro: a) odstraňování křovin a stromů o průměru kmene do 100 mm z ploch, jejichž celková výměra je větší než 1 000 m2 při sklonu terénu strmějším než 1 : 5; b) LTM při jakékoliv celkové ploše jednotlivě přes 30 m2. 3. V ceně jsou započteny i náklady na případné nutné odklizení křovin a stromů na hromady na vzdálenost do 50 m nebo naložení na dopravní prostředek. 4. Průměr kmenů stromů (křovin) se měří 0,15 m nad přilehlým terénem. 5. Množství jednotek se určí samostatně za každý objekt v m2 plochy rovné součtu půdorysných ploch omezených obalovými křivkami korun jednotlivých stromů a křovin, popř. skupin stromů a křovin, jejichž koruny se půdorysně překrývají. Jestliže by byl zmíněný součet ploch větší než půdorysná plocha staveniště, počítá se pouze s plochou staveniště. </t>
  </si>
  <si>
    <t>VV</t>
  </si>
  <si>
    <t>"položka výkazu výměr 6</t>
  </si>
  <si>
    <t>True</t>
  </si>
  <si>
    <t>5</t>
  </si>
  <si>
    <t>111251111</t>
  </si>
  <si>
    <t>Drcení ořezaných větví D do 100 mm s odvozem do 20 km</t>
  </si>
  <si>
    <t>m3</t>
  </si>
  <si>
    <t>-265028853</t>
  </si>
  <si>
    <t>Drcení ořezaných větví strojně - (štěpkování) o průměru větví do 100 mm</t>
  </si>
  <si>
    <t xml:space="preserve">Poznámka k souboru cen:_x000D_
1. V cenách jsou započteny i náklady na naložení na dopravní prostředek, odvoz dřevní drtě do 20 km a se složením. 2. V cenách nejsou započteny náklady na uložení drti na skládku. 3. Měří se objem nadrcené hmoty. </t>
  </si>
  <si>
    <t>3</t>
  </si>
  <si>
    <t>121101102</t>
  </si>
  <si>
    <t>Sejmutí ornice s přemístěním na vzdálenost do 100 m</t>
  </si>
  <si>
    <t>679411028</t>
  </si>
  <si>
    <t>Sejmutí ornice nebo lesní půdy s vodorovným přemístěním na hromady v místě upotřebení nebo na dočasné či trvalé skládky se složením, na vzdálenost přes 50 do 100 m</t>
  </si>
  <si>
    <t xml:space="preserve">Poznámka k souboru cen:_x000D_
1. V cenách jsou započteny i náklady na příp. nutné naložení sejmuté ornice na dopravní prostředek. 2. V cenách nejsou započteny náklady na odstranění nevhodných přimísenin (kamenů, kořenů apod.); tyto práce se ocení individuálně. 3. Množství ornice odebírané ze skládek se do objemu vykopávek pro volbu cen podle množství nezapočítává. Ceny souboru cen 122 . 0-11 Odkopávky a prokopávky nezapažené, se volí pro ornici odebíranou z projektovaných dočasných skládek; a) na staveništi podle součtu objemu ze všech skládek, b) mimo staveniště podle objemu každé skládky zvlášť. 4. Uložení ornice na skládky se oceňuje podle ustanovení v poznámkách č. 1 a 2 k ceně 171 20-1201 Uložení sypaniny na skládky. Složení ornice na hromady v místě upotřebení se neoceňuje. 5. Odebírá-li se ornice z projektované dočasné skládky, oceňuje se její naložení a přemístění podle čl. 3172 Všeobecných podmínek tohoto katalogu. 6. Přemísťuje-li se ornice na vzdálenost větší něž 250 m, vzdálenost 50 m se pro určení vzdálenosti vodorovného přemístění neodečítá a ocení se sejmutí a přemístění bez ohledu na ustanovení pozn. č. 1 takto: a) sejmutí ornice na vzdálenost 50m cenou 121 10-1101; b) naložení příslušnou cenou souboru cen 167 10- . . c) vodorovné přemístění cenami souboru cen 162 . 0- . . Vodorovné přemístění výkopku. 7. Sejmutí podorničí se oceňuje cenami odkopávek s přihlédnutím k ustanovení čl. 3112 Všeobecných podmínek tohoto katalogu. </t>
  </si>
  <si>
    <t>"položka výkazu výměr 22</t>
  </si>
  <si>
    <t>290*0,1</t>
  </si>
  <si>
    <t>122202201</t>
  </si>
  <si>
    <t>Odkopávky a prokopávky nezapažené pro silnice objemu do 100 m3 v hornině tř. 3</t>
  </si>
  <si>
    <t>-1148507205</t>
  </si>
  <si>
    <t>Odkopávky a prokopávky nezapažené pro silnice s přemístěním výkopku v příčných profilech na vzdálenost do 15 m nebo s naložením na dopravní prostředek v hornině tř. 3 do 100 m3</t>
  </si>
  <si>
    <t xml:space="preserve">Poznámka k souboru cen:_x000D_
1. Ceny jsou určeny pro vykopávky: a) příkopů pro silnice a to i tehdy, jsou-li vykopávky příkopů prováděny samostatně, b) v zemnících na suchu, jestliže tyto zemníky přímo souvisejí s odkopávkami nebo prokopávkami pro spodní stavbu silnic. Vykopávky v ostatních zemnících se oceňují podle kapitoly. 3*2 Zemníky Všeobecných podmínek tohoto katalogu. c) při zahlubování silnic pro mimoúrovňové křížení a pro vykopávky pod mosty provedenými v předepsaném předstihu. Část vykopávky mezi svislými rovinami proloženými vnějšími hranami mostu se oceňují: - při objemu do 1 000 m3 cenami pro množství do 100 m3 - při objemu přes 1 000 m3 cenami pro množství přes 100 do 1 000 m3. d) pro sejmutí podorničí s přihlédnutím k ustanovení čl. 3112 Všeobecných podmínek katalogu. 2. Ceny nelze použít pro odkopávky a prokopávky v zapažených prostorách; tyto zemní práce se oceňují podle čl. 3116 Všeobecných podmínek tohoto katalogu. 3. V cenách jsou započteny i náklady na vodorovné přemístění výkopku v příčných profilech na přilehlých svazích a příkopech. Vzdálenosti příčného přemístění se nezahrnují do střední vzdálenosti vodorovného přemístění výkopku.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 5. Přemístění výkopku v příčných profilech na vzdálenost přes 15 m se oceňuje cenami souboru cen 162 .0-1 . Vodorovné přemístění výkopku části A 01 Společné zemní práce tohoto katalogu </t>
  </si>
  <si>
    <t>"položka výkazu výměr 4</t>
  </si>
  <si>
    <t>68</t>
  </si>
  <si>
    <t>162301102</t>
  </si>
  <si>
    <t>Vodorovné přemístění do 1000 m výkopku/sypaniny z horniny tř. 1 až 4</t>
  </si>
  <si>
    <t>-773772046</t>
  </si>
  <si>
    <t>Vodorovné přemístění výkopku nebo sypaniny po suchu na obvyklém dopravním prostředku, bez naložení výkopku, avšak se složením bez rozhrnutí z horniny tř. 1 až 4 na vzdálenost přes 500 do 1 000 m</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</si>
  <si>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</si>
  <si>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480*0,1</t>
  </si>
  <si>
    <t>6</t>
  </si>
  <si>
    <t>162701105</t>
  </si>
  <si>
    <t>Vodorovné přemístění do 10000 m výkopku/sypaniny z horniny tř. 1 až 4</t>
  </si>
  <si>
    <t>1994221581</t>
  </si>
  <si>
    <t>Vodorovné přemístění výkopku nebo sypaniny po suchu na obvyklém dopravním prostředku, bez naložení výkopku, avšak se složením bez rozhrnutí z horniny tř. 1 až 4 na vzdálenost přes 9 000 do 10 000 m</t>
  </si>
  <si>
    <t>7</t>
  </si>
  <si>
    <t>162701109</t>
  </si>
  <si>
    <t>Příplatek k vodorovnému přemístění výkopku/sypaniny z horniny tř. 1 až 4 ZKD 1000 m přes 10000 m</t>
  </si>
  <si>
    <t>594260070</t>
  </si>
  <si>
    <t>Vodorovné přemístění výkopku nebo sypaniny po suchu na obvyklém dopravním prostředku, bez naložení výkopku, avšak se složením bez rozhrnutí z horniny tř. 1 až 4 na vzdálenost Příplatek k ceně za každých dalších i započatých 1 000 m</t>
  </si>
  <si>
    <t>12 km</t>
  </si>
  <si>
    <t>68*2</t>
  </si>
  <si>
    <t>8</t>
  </si>
  <si>
    <t>171201211</t>
  </si>
  <si>
    <t>Poplatek za uložení odpadu ze sypaniny na skládce (skládkovné)</t>
  </si>
  <si>
    <t>t</t>
  </si>
  <si>
    <t>1306131989</t>
  </si>
  <si>
    <t>Uložení sypaniny poplatek za uložení sypaniny na skládce (skládkovné)</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</si>
  <si>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</si>
  <si>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68*1,8</t>
  </si>
  <si>
    <t>9</t>
  </si>
  <si>
    <t>167101101</t>
  </si>
  <si>
    <t>Nakládání výkopku z hornin tř. 1 až 4 do 100 m3</t>
  </si>
  <si>
    <t>-819422389</t>
  </si>
  <si>
    <t>Nakládání, skládání a překládání neulehlého výkopku nebo sypaniny nakládání, množství do 100 m3, z hornin tř. 1 až 4</t>
  </si>
  <si>
    <t xml:space="preserve">Poznámka k souboru cen:_x000D_
1. Ceny -1101, -1151, -1102, -1152, -1103, -1153, jsou určeny pro nakládání, skládání a překládání na obvyklý nebo z obvyklého dopravního prostředku. Pro nakládání z lodi nebo na loď jsou určeny ceny -1105 a -1155. 2. Ceny -1105 a -1155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3. Množství měrných jednotek se určí v rostlém stavu horniny. </t>
  </si>
  <si>
    <t>položka výkazu výměr 23</t>
  </si>
  <si>
    <t>310*0,1</t>
  </si>
  <si>
    <t>položka výkazu výměr 24</t>
  </si>
  <si>
    <t>35*0,3</t>
  </si>
  <si>
    <t>1269645358</t>
  </si>
  <si>
    <t>"položka výkazu výměr 23</t>
  </si>
  <si>
    <t>11</t>
  </si>
  <si>
    <t>-1419073045</t>
  </si>
  <si>
    <t>(310-290)*0,1</t>
  </si>
  <si>
    <t>12</t>
  </si>
  <si>
    <t>181111111</t>
  </si>
  <si>
    <t>Plošná úprava terénu do 500 m2 zemina tř 1 až 4 nerovnosti do +/- 100 mm v rovinně a svahu do 1:5</t>
  </si>
  <si>
    <t>344682110</t>
  </si>
  <si>
    <t>Plošná úprava terénu v zemině tř. 1 až 4 s urovnáním povrchu bez doplnění ornice souvislé plochy do 500 m2 při nerovnostech terénu přes +/-50 do +/- 100 mm v rovině nebo na svahu do 1:5</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</si>
  <si>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215 90-1..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</si>
  <si>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310</t>
  </si>
  <si>
    <t>35</t>
  </si>
  <si>
    <t>13</t>
  </si>
  <si>
    <t>181301101</t>
  </si>
  <si>
    <t>Rozprostření ornice tl vrstvy do 100 mm pl do 500 m2 v rovině nebo ve svahu do 1:5</t>
  </si>
  <si>
    <t>1875387466</t>
  </si>
  <si>
    <t>Rozprostření a urovnání ornice v rovině nebo ve svahu sklonu do 1:5 při souvislé ploše do 500 m2, tl. vrstvy do 100 mm</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</si>
  <si>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2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</si>
  <si>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14</t>
  </si>
  <si>
    <t>181301105</t>
  </si>
  <si>
    <t>Rozprostření ornice tl vrstvy do 300 mm pl do 500 m2 v rovině nebo ve svahu do 1:5</t>
  </si>
  <si>
    <t>-1291546528</t>
  </si>
  <si>
    <t>Rozprostření a urovnání ornice v rovině nebo ve svahu sklonu do 1:5 při souvislé ploše do 500 m2, tl. vrstvy přes 250 do 300 mm</t>
  </si>
  <si>
    <t>M</t>
  </si>
  <si>
    <t>R001-001</t>
  </si>
  <si>
    <t>Dodávka  ornice</t>
  </si>
  <si>
    <t>500225178</t>
  </si>
  <si>
    <t>P</t>
  </si>
  <si>
    <t>Poznámka k položce:
2013/1</t>
  </si>
  <si>
    <t>16</t>
  </si>
  <si>
    <t>181411141</t>
  </si>
  <si>
    <t>Založení parterového trávníku výsevem plochy do 1000 m2 v rovině a ve svahu do 1:5</t>
  </si>
  <si>
    <t>-1651969195</t>
  </si>
  <si>
    <t>Založení trávníku na půdě předem připravené plochy do 1000 m2 výsevem včetně utažení parterového v rovině nebo na svahu do 1:5</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</si>
  <si>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</si>
  <si>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17</t>
  </si>
  <si>
    <t>005724150</t>
  </si>
  <si>
    <t>osivo směs travní parková směs exclusive</t>
  </si>
  <si>
    <t>kg</t>
  </si>
  <si>
    <t>9353952</t>
  </si>
  <si>
    <t>Osiva pícnin směsi travní balení obvykle 25 kg parková směs exclusive (10 kg)</t>
  </si>
  <si>
    <t>"položka výkazu výměr  23</t>
  </si>
  <si>
    <t>310*0,015</t>
  </si>
  <si>
    <t>18</t>
  </si>
  <si>
    <t>181951102</t>
  </si>
  <si>
    <t>Úprava pláně v hornině tř. 1 až 4 se zhutněním</t>
  </si>
  <si>
    <t>1940936159</t>
  </si>
  <si>
    <t>Úprava pláně vyrovnáním výškových rozdílů v hornině tř. 1 až 4 se zhutněním</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</si>
  <si>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</si>
  <si>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"položka výkazu výměr 20</t>
  </si>
  <si>
    <t>72</t>
  </si>
  <si>
    <t>"položka výkazu výměr 21</t>
  </si>
  <si>
    <t>101</t>
  </si>
  <si>
    <t>57</t>
  </si>
  <si>
    <t>Kryty pozemních komunikací letišť a ploch z kameniva nebo živičné</t>
  </si>
  <si>
    <t>19</t>
  </si>
  <si>
    <t>564871116</t>
  </si>
  <si>
    <t>Podklad ze štěrkodrtě ŠD tl. 300 mm</t>
  </si>
  <si>
    <t>-436723611</t>
  </si>
  <si>
    <t>Podklad ze štěrkodrti ŠD s rozprostřením a zhutněním, po zhutnění tl. 300 mm</t>
  </si>
  <si>
    <t>20</t>
  </si>
  <si>
    <t>565221112</t>
  </si>
  <si>
    <t>Podklad ze štěrku částečně zpevněného cementovou maltou ŠCM tl 170 mm</t>
  </si>
  <si>
    <t>820839021</t>
  </si>
  <si>
    <t>Podklad ze štěrku částečně zpevněného cementovou maltou ŠCM s rozprostřením a s hutněním, po zhutnění tl. 170 mm</t>
  </si>
  <si>
    <t xml:space="preserve">Poznámka k souboru cen:_x000D_
1. ČSN 73 6127-1 připouští pro ŠCM tl. 150-200 mm. 2. V cenách jsou započteny i náklady na: a) ošetření povrchu krytu vodou, b) postřik proti odpařování vody. 3. V cenách nejsou započteny náklady na další postřiky, nátěry nebo mezivrstvy, které se oceňují cenami souborů cen stavebního dílu 57 Kryty pozemních komunikací. </t>
  </si>
  <si>
    <t>565221113</t>
  </si>
  <si>
    <t>Podklad ze štěrku částečně zpevněného cementovou maltou ŠCM tl 180 mm</t>
  </si>
  <si>
    <t>-1628855450</t>
  </si>
  <si>
    <t>Podklad ze štěrku částečně zpevněného cementovou maltou ŠCM s rozprostřením a s hutněním, po zhutnění tl. 180 mm</t>
  </si>
  <si>
    <t>22</t>
  </si>
  <si>
    <t>573211111</t>
  </si>
  <si>
    <t>Postřik živičný spojovací z asfaltu v množství do 0,70 kg/m2</t>
  </si>
  <si>
    <t>-507009805</t>
  </si>
  <si>
    <t>Postřik živičný spojovací bez posypu kamenivem z asfaltu silničního, v množství od 0,50 do 0,70 kg/m2</t>
  </si>
  <si>
    <t>"položka výkazu výměr 17</t>
  </si>
  <si>
    <t>290</t>
  </si>
  <si>
    <t>"položka výkazu výměr 18</t>
  </si>
  <si>
    <t>"položka výkazu výměr 19</t>
  </si>
  <si>
    <t>23</t>
  </si>
  <si>
    <t>577124211</t>
  </si>
  <si>
    <t>Asfaltový beton vrstva obrusná ACO 11 (ABS) tř. II tl 35 mm š do 3 m z nemodifikovaného asfaltu</t>
  </si>
  <si>
    <t>1044158995</t>
  </si>
  <si>
    <t>Asfaltový beton vrstva obrusná ACO 11 (ABS) s rozprostřením a se zhutněním z nemodifikovaného asfaltu v pruhu šířky do 3 m tř. II, po zhutnění tl. 35 mm</t>
  </si>
  <si>
    <t xml:space="preserve">Poznámka k souboru cen:_x000D_
1. ČSN EN 13108-1 připouští pro ACO 11 pouze tl. 35 až 50 mm. </t>
  </si>
  <si>
    <t>přepočet na 35 mm</t>
  </si>
  <si>
    <t>290*0,03/0,035</t>
  </si>
  <si>
    <t>24</t>
  </si>
  <si>
    <t>577144111</t>
  </si>
  <si>
    <t>Asfaltový beton vrstva obrusná ACO 11 (ABS) tř. I tl 50 mm š do 3 m z nemodifikovaného asfaltu</t>
  </si>
  <si>
    <t>-419444693</t>
  </si>
  <si>
    <t>Asfaltový beton vrstva obrusná ACO 11 (ABS) s rozprostřením a se zhutněním z nemodifikovaného asfaltu v pruhu šířky do 3 m tř. I, po zhutnění tl. 50 mm</t>
  </si>
  <si>
    <t>25</t>
  </si>
  <si>
    <t>577144121</t>
  </si>
  <si>
    <t>Asfaltový beton vrstva obrusná ACO 11 (ABS) tř. I tl 50 mm š přes 3 m z nemodifikovaného asfaltu</t>
  </si>
  <si>
    <t>-555017172</t>
  </si>
  <si>
    <t>Asfaltový beton vrstva obrusná ACO 11 (ABS) s rozprostřením a se zhutněním z nemodifikovaného asfaltu v pruhu šířky přes 3 m tř. I, po zhutnění tl. 50 mm</t>
  </si>
  <si>
    <t>26</t>
  </si>
  <si>
    <t>998225111</t>
  </si>
  <si>
    <t>Přesun hmot pro pozemní komunikace s krytem z kamene, monolitickým betonovým nebo živičným</t>
  </si>
  <si>
    <t>447014535</t>
  </si>
  <si>
    <t>Přesun hmot pro komunikace s krytem z kameniva, monolitickým betonovým nebo živičným dopravní vzdálenost do 200 m jakékoliv délky objektu</t>
  </si>
  <si>
    <t xml:space="preserve">Poznámka k souboru cen:_x000D_
1. Ceny lze použít i pro plochy letišť s krytem monolitickým betonovým nebo živičným. </t>
  </si>
  <si>
    <t>059</t>
  </si>
  <si>
    <t>kryty poz.komunikací - dlažba</t>
  </si>
  <si>
    <t>27</t>
  </si>
  <si>
    <t>596211120</t>
  </si>
  <si>
    <t>Kladení zámkové dlažby komunikací pro pěší tl 60 mm skupiny B pl do 50 m2</t>
  </si>
  <si>
    <t>1425869996</t>
  </si>
  <si>
    <t>Kladení dlažby z betonových zámkových dlaždic komunikací pro pěší s ložem z kameniva těženého nebo drceného tl. do 40 mm, s vyplněním spár s dvojitým hutněním, vibrováním a se smetením přebytečného materiálu na krajnici tl. 60 mm skupiny B, pro plochy do 50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</si>
  <si>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</si>
  <si>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"položka výkazu výměr 9</t>
  </si>
  <si>
    <t>"položka výkazu výměr 11</t>
  </si>
  <si>
    <t>"položka výkazu výměr 13</t>
  </si>
  <si>
    <t>30</t>
  </si>
  <si>
    <t>"položka výkazu výměr 15</t>
  </si>
  <si>
    <t>28</t>
  </si>
  <si>
    <t>596211121</t>
  </si>
  <si>
    <t>Kladení zámkové dlažby komunikací pro pěší tl 60 mm skupiny B pl do 100 m2</t>
  </si>
  <si>
    <t>1620322074</t>
  </si>
  <si>
    <t>Kladení dlažby z betonových zámkových dlaždic komunikací pro pěší s ložem z kameniva těženého nebo drceného tl. do 40 mm, s vyplněním spár s dvojitým hutněním, vibrováním a se smetením přebytečného materiálu na krajnici tl. 60 mm skupiny B, pro plochy přes 50 do 100 m2</t>
  </si>
  <si>
    <t>"položka výkazu výměr 10</t>
  </si>
  <si>
    <t>71</t>
  </si>
  <si>
    <t>29</t>
  </si>
  <si>
    <t>592451100</t>
  </si>
  <si>
    <t>dlažba skladebná  20x10x6 cm přírodní</t>
  </si>
  <si>
    <t>1798586108</t>
  </si>
  <si>
    <t>Dlaždice betonové dlažba zámková (ČSN EN 1338) dlažba skladebná 1 m2=50 kusů   20 x 10 x 6 přírodní</t>
  </si>
  <si>
    <t>Poznámka k položce:
spotřeba: 50 kus/m2</t>
  </si>
  <si>
    <t>71*1,01</t>
  </si>
  <si>
    <t>59245119R</t>
  </si>
  <si>
    <t>dlažba zámková slepecká 20x10x6 cm barevná</t>
  </si>
  <si>
    <t>1508332321</t>
  </si>
  <si>
    <t>dlaždice betonové dlažba zámková (ČSN EN 1338) dlažba zámková SLEPECKÁ 1 m2=50 kusů 20 x 10 x 6 barevná</t>
  </si>
  <si>
    <t>položka výkazu výměr 9</t>
  </si>
  <si>
    <t>1*1,01</t>
  </si>
  <si>
    <t>31</t>
  </si>
  <si>
    <t>59245263R</t>
  </si>
  <si>
    <t>dlažba20x20x6 cm barevná</t>
  </si>
  <si>
    <t>-1449985701</t>
  </si>
  <si>
    <t>dlažba skladebná betonová základní 20x20x6 cm barevná</t>
  </si>
  <si>
    <t>položka výkazu výměr 11</t>
  </si>
  <si>
    <t>3*1,01</t>
  </si>
  <si>
    <t>32</t>
  </si>
  <si>
    <t>596411111</t>
  </si>
  <si>
    <t>Kladení dlažby z vegetačních tvárnic komunikací pro pěší tl 80 mm pl do 50 m2</t>
  </si>
  <si>
    <t>1843540742</t>
  </si>
  <si>
    <t>Kladení dlažby z betonových vegetačních dlaždic komunikací pro pěší s ložem z kameniva těženého nebo drceného tl. do 40 mm, s vyplněním spár a vegetačních otvorů, s hutněním vibrováním tl. 80 mm, pro plochy do 50 m2</t>
  </si>
  <si>
    <t xml:space="preserve">Poznámka k souboru cen:_x000D_
1. V cenách jsou započteny i náklady na dodávku hmot pro lože a materiálu na výplň spár. 2. V cenách nejsou započteny náklady na: a) dodávku vegetačních dlaždic, které se oceňují ve specifikaci; ztratné lze dohodnout u plochy do 100 m2 ve výši 3 %, přes 100 do 300 m2 ve výši 2 % a přes 300 m2 ve výši 1 %, b) dodávku výplně ve vegetačních dlaždic, které se oceňují ve specifikaci, c) založení trávníku. Tyto náklady se oceňují cenami souboru cen 180 40-51 části A02 Katalogu 823-1 Plochy a úprava území. 3. Část lože přesahující tloušťku 40 mm se oceňuje cenami souboru cen 451 ..-9 Příplatek za každých dalších 10 mm tloušťky podkladu nebo lože. </t>
  </si>
  <si>
    <t>položka výkazu výměr 16</t>
  </si>
  <si>
    <t>33</t>
  </si>
  <si>
    <t>596811220</t>
  </si>
  <si>
    <t>Kladení betonové dlažby komunikací pro pěší do lože z kameniva vel do 0,25 m2 plochy do 50 m2</t>
  </si>
  <si>
    <t>825674615</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</si>
  <si>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</si>
  <si>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 xml:space="preserve">Poznámka k souboru cen:_x000D_
1. V cenách jsou započteny i náklady na dodání hmot pro lože a na dodání materiálu pro výplň spár. 2. V cenách nejsou započteny náklady na dodání dlaždic, které se oceňují ve specifikaci; ztratné lze dohodnout u plochy a) do 100 m2 ve výši 3 %, b) přes 100 do 300 m2 ve výši 2 %, c) přes 300 m2 ve výši 1 %. 3. Část lože přesahující tloušťku 30 mm se oceňuje cenami souboru cen 451 . . -9 . Příplatek za každých dalších 10 mm tloušťky podkladu nebo lože. </t>
  </si>
  <si>
    <t>položka výkazu výměr 12</t>
  </si>
  <si>
    <t>položka výkazu výměr 14</t>
  </si>
  <si>
    <t>34</t>
  </si>
  <si>
    <t>592457000</t>
  </si>
  <si>
    <t>dlažba betonová plošná hladká Standard 30x30x4,5 cm šedá</t>
  </si>
  <si>
    <t>779973815</t>
  </si>
  <si>
    <t>dlažba plošná betonová hladká 30x30x4,5 cm šedá</t>
  </si>
  <si>
    <t>2*1,01</t>
  </si>
  <si>
    <t>916231213</t>
  </si>
  <si>
    <t>Osazení chodníkového obrubníku betonového stojatého s boční opěrou do lože z betonu prostého</t>
  </si>
  <si>
    <t>m</t>
  </si>
  <si>
    <t>-1410944687</t>
  </si>
  <si>
    <t>Osazení chodníkového obrubníku betonového se zřízením lože, s vyplněním a zatřením spár cementovou maltou stojatého s boční opěrou z betonu prostého tř. C 12/15, do lože z betonu prostého téže značky</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</si>
  <si>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</si>
  <si>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"položka výkazu výměr 7</t>
  </si>
  <si>
    <t>36</t>
  </si>
  <si>
    <t>592174170</t>
  </si>
  <si>
    <t>obrubník betonový chodníkový Standard 100x10x25 cm</t>
  </si>
  <si>
    <t>kus</t>
  </si>
  <si>
    <t>148605141</t>
  </si>
  <si>
    <t>Obrubníky betonové a železobetonové chodníkové Standard        100 x 10 x 25</t>
  </si>
  <si>
    <t>72*1,01</t>
  </si>
  <si>
    <t>37</t>
  </si>
  <si>
    <t>916131213</t>
  </si>
  <si>
    <t>Osazení silničního obrubníku betonového stojatého s boční opěrou do lože z betonu prostého</t>
  </si>
  <si>
    <t>-1486647925</t>
  </si>
  <si>
    <t>Osazení silničního obrubníku betonového se zřízením lože, s vyplněním a zatřením spár cementovou maltou stojatého s boční opěrou z betonu prostého tř. C 12/15, do lože z betonu prostého téže značky</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</si>
  <si>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</si>
  <si>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položka výkazu výměr 8</t>
  </si>
  <si>
    <t>38</t>
  </si>
  <si>
    <t>592174650</t>
  </si>
  <si>
    <t>obrubník betonový silniční Standard 100x15x25 cm</t>
  </si>
  <si>
    <t>158380098</t>
  </si>
  <si>
    <t>Obrubníky betonové a železobetonové obrubník silniční Standard   100 x 15 x 25</t>
  </si>
  <si>
    <t>101*1,01</t>
  </si>
  <si>
    <t>39</t>
  </si>
  <si>
    <t>916991121</t>
  </si>
  <si>
    <t>Lože pod obrubníky, krajníky nebo obruby z dlažebních kostek z betonu prostého</t>
  </si>
  <si>
    <t>-1835123960</t>
  </si>
  <si>
    <t>Lože pod obrubníky, krajníky nebo obruby z dlažebních kostek z betonu prostého tř. C 12/15</t>
  </si>
  <si>
    <t>položka výkazu výměr 7</t>
  </si>
  <si>
    <t>72*0,25*0,1</t>
  </si>
  <si>
    <t>"položka výkazu výměr 8</t>
  </si>
  <si>
    <t>101*0,3*0,1</t>
  </si>
  <si>
    <t>40</t>
  </si>
  <si>
    <t>R-059-005</t>
  </si>
  <si>
    <t>Rezání obrub</t>
  </si>
  <si>
    <t>-940549164</t>
  </si>
  <si>
    <t>předpoklad</t>
  </si>
  <si>
    <t>41</t>
  </si>
  <si>
    <t>998223011</t>
  </si>
  <si>
    <t>Přesun hmot pro pozemní komunikace s krytem dlážděným</t>
  </si>
  <si>
    <t>1219374461</t>
  </si>
  <si>
    <t>Přesun hmot pro pozemní komunikace s krytem dlážděným dopravní vzdálenost do 200 m jakékoliv délky objektu</t>
  </si>
  <si>
    <t>81</t>
  </si>
  <si>
    <t xml:space="preserve"> Potrubí z trub betonových</t>
  </si>
  <si>
    <t>42</t>
  </si>
  <si>
    <t>899311112</t>
  </si>
  <si>
    <t>Osazení poklopů s rámem hmotnosti nad 50 do 100 kg</t>
  </si>
  <si>
    <t>-367888812</t>
  </si>
  <si>
    <t>Osazení ocelových nebo litinových poklopů s rámem na šachtách tunelové stoky hmotnosti jednotlivě přes 50 do 100 kg</t>
  </si>
  <si>
    <t xml:space="preserve">Poznámka k souboru cen:_x000D_
1. V cenách nejsou započteny náklady na dodání poklopů s rámem; poklopy s rámem se oceňují ve specifikaci. </t>
  </si>
  <si>
    <t>položka výkazu výměr  26</t>
  </si>
  <si>
    <t>43</t>
  </si>
  <si>
    <t>552431110</t>
  </si>
  <si>
    <t>poklop těžký s rámem litinový 600x600 C250 prov. B, sešroubovaný</t>
  </si>
  <si>
    <t>951987079</t>
  </si>
  <si>
    <t>44</t>
  </si>
  <si>
    <t>899431111</t>
  </si>
  <si>
    <t>Výšková úprava uličního vstupu nebo vpusti do 200 mm zvýšením krycího hrnce, šoupěte nebo hydrantu</t>
  </si>
  <si>
    <t>721890533</t>
  </si>
  <si>
    <t>Výšková úprava uličního vstupu nebo vpusti do 200 mm zvýšením krycího hrnce, šoupěte nebo hydrantu bez úpravy armatur</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</si>
  <si>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</si>
  <si>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položka výkazu výměr  25</t>
  </si>
  <si>
    <t>87</t>
  </si>
  <si>
    <t xml:space="preserve"> Potrubí z trub plastických a skleněných</t>
  </si>
  <si>
    <t>45</t>
  </si>
  <si>
    <t>451573111</t>
  </si>
  <si>
    <t>Lože pod potrubí otevřený výkop ze štěrkopísku</t>
  </si>
  <si>
    <t>108776697</t>
  </si>
  <si>
    <t>Lože pod potrubí, stoky a drobné objekty v otevřeném výkopu z písku a štěrkopísku do 63 mm</t>
  </si>
  <si>
    <t xml:space="preserve">Poznámka k souboru cen:_x000D_
1. Ceny -1111 a -1192 lze použít i pro zřízení sběrných vrstev nad drenážními trubkami. 2. V cenách -5111 a -1192 jsou započteny i náklady na prohození výkopku získaného při zemních pracích. </t>
  </si>
  <si>
    <t>1*1,25*0,1</t>
  </si>
  <si>
    <t>46</t>
  </si>
  <si>
    <t>871311101</t>
  </si>
  <si>
    <t>Montáž potrubí z PVC SDR 11 těsněných gumovým kroužkem otevřený výkop D 160 x 6,2 mm</t>
  </si>
  <si>
    <t>-213344911</t>
  </si>
  <si>
    <t>Montáž vodovodního potrubí z plastů v otevřeném výkopu z tvrdého PVC s integrovaným těsněnim SDR 11/PN10 D 160 x 6,2 mm</t>
  </si>
  <si>
    <t xml:space="preserve">Poznámka k souboru cen:_x000D_
1. V cenách potrubí nejsou započteny náklady na: a) dodání potrubí; potrubí se oceňuje ve specifikaci; ztratné lze dohodnout u trub polyetylénových ve výši 1,5 %; u trub z tvrdého PVC ve výši 3 %, b) dodání tvarovek; tvarovky se oceňují ve specifikaci. 2. Ceny -2111 jsou určeny i pro plošné kolektory primárních okruhů tepelných čerpadel. </t>
  </si>
  <si>
    <t>47</t>
  </si>
  <si>
    <t>286112620</t>
  </si>
  <si>
    <t>trubka KGEM s hrdlem 150X4,7X1M SN8KOEX,PVC</t>
  </si>
  <si>
    <t>994199024</t>
  </si>
  <si>
    <t>Trubky z polyvinylchloridu kanalizace domovní a uliční KG - Systém (PVC) PipeLife, ČSN EN 13476 trubka KGEM s hrdlem, SN8 150x4,7x1 m</t>
  </si>
  <si>
    <t>48</t>
  </si>
  <si>
    <t>998276101</t>
  </si>
  <si>
    <t>Přesun hmot pro trubní vedení z trub z plastických hmot otevřený výkop</t>
  </si>
  <si>
    <t>-1617454750</t>
  </si>
  <si>
    <t>Přesun hmot pro trubní vedení hloubené z trub z plastických hmot nebo sklolaminátových pro vodovody nebo kanalizace v otevřeném výkopu dopravní vzdálenost do 15 m</t>
  </si>
  <si>
    <t xml:space="preserve">Poznámka k souboru cen:_x000D_
1. Položky přesunu hmot nelze užít pro zeminu, sypaniny, štěrkopísek, kamenivo ap. Případná manipulace s tímto materiálem se oceňuje souborem cen 162 .0-11 Vodorovné přemístění výkopku nebo sypaniny katalogu 800-1 Zemní práce. </t>
  </si>
  <si>
    <t>91</t>
  </si>
  <si>
    <t>Doplňující konstrukce a práce pozemních komunikací, letišť a ploch</t>
  </si>
  <si>
    <t>49</t>
  </si>
  <si>
    <t>21020000R</t>
  </si>
  <si>
    <t xml:space="preserve">Osazení stožáru VO včetně dodávky </t>
  </si>
  <si>
    <t>64</t>
  </si>
  <si>
    <t>-5818663</t>
  </si>
  <si>
    <t>Osazení stožáru VO včetně akuboxu,zemních prací a betonáže +dodání  aku boxu sestavy solar 60 w, sloup KLL-5-114/76/60</t>
  </si>
  <si>
    <t>položka výkazu výměr  27</t>
  </si>
  <si>
    <t>50</t>
  </si>
  <si>
    <t>38031180R</t>
  </si>
  <si>
    <t xml:space="preserve">Kompletní konstrukce lapače splavenin z betonu prostého tř. C 25/30 </t>
  </si>
  <si>
    <t>ks</t>
  </si>
  <si>
    <t>-1628543074</t>
  </si>
  <si>
    <t>Kompletní konstrukce  z betonu prostého bez zvýšených nároků na prostředí tř. C 25/30, včetně mříže (D+M)</t>
  </si>
  <si>
    <t>096</t>
  </si>
  <si>
    <t xml:space="preserve"> bourani a demolice konstrukci</t>
  </si>
  <si>
    <t>51</t>
  </si>
  <si>
    <t>919735111</t>
  </si>
  <si>
    <t>Řezání stávajícího živičného krytu hl do 50 mm</t>
  </si>
  <si>
    <t>-2099914539</t>
  </si>
  <si>
    <t>Řezání stávajícího živičného krytu nebo podkladu hloubky do 50 mm</t>
  </si>
  <si>
    <t xml:space="preserve">Poznámka k souboru cen:_x000D_
1. V cenách jsou započteny i náklady na spotřebu vody. </t>
  </si>
  <si>
    <t>položka výkazu výměr  1</t>
  </si>
  <si>
    <t>52</t>
  </si>
  <si>
    <t>113154114</t>
  </si>
  <si>
    <t>Frézování živičného krytu tl 100 mm pruh š 0,5 m pl do 500 m2 bez překážek v trase</t>
  </si>
  <si>
    <t>2062263801</t>
  </si>
  <si>
    <t>Frézování živičného podkladu nebo krytu s naložením na dopravní prostředek plochy do 500 m2 bez překážek v trase pruhu šířky do 0,5 m, tloušťky vrstvy 100 mm</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</si>
  <si>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</si>
  <si>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položka výkazu výměr  2</t>
  </si>
  <si>
    <t>110</t>
  </si>
  <si>
    <t>položka výkazu výměr  3</t>
  </si>
  <si>
    <t>90</t>
  </si>
  <si>
    <t>53</t>
  </si>
  <si>
    <t>997221551</t>
  </si>
  <si>
    <t>Vodorovná doprava suti ze sypkých materiálů do 1 km</t>
  </si>
  <si>
    <t>1616086119</t>
  </si>
  <si>
    <t>Vodorovná doprava suti bez naložení, ale se složením a s hrubým urovnáním ze sypkých materiálů, na vzdálenost do 1 km</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</si>
  <si>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</si>
  <si>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110*0,256</t>
  </si>
  <si>
    <t>90*0,256</t>
  </si>
  <si>
    <t>54</t>
  </si>
  <si>
    <t>997221559</t>
  </si>
  <si>
    <t>Příplatek ZKD 1 km u vodorovné dopravy suti ze sypkých materiálů</t>
  </si>
  <si>
    <t>552811269</t>
  </si>
  <si>
    <t>Vodorovná doprava suti bez naložení, ale se složením a s hrubým urovnáním Příplatek k ceně za každý další i započatý 1 km přes 1 km</t>
  </si>
  <si>
    <t>"skládka 11 km</t>
  </si>
  <si>
    <t>110*0,256*10</t>
  </si>
  <si>
    <t>90*0,256*10</t>
  </si>
  <si>
    <t>55</t>
  </si>
  <si>
    <t>997221845</t>
  </si>
  <si>
    <t>Poplatek za uložení odpadu z asfaltových povrchů na skládce (skládkovné)</t>
  </si>
  <si>
    <t>-1614906857</t>
  </si>
  <si>
    <t>Poplatek za uložení stavebního odpadu na skládce (skládkovné) z asfaltových povrchů</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</si>
  <si>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</si>
  <si>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56</t>
  </si>
  <si>
    <t>113106121</t>
  </si>
  <si>
    <t>Rozebrání dlažeb komunikací pro pěší z betonových nebo kamenných dlaždic</t>
  </si>
  <si>
    <t>2092656577</t>
  </si>
  <si>
    <t>Rozebrání dlažeb a dílců komunikací pro pěší, vozovek a ploch s přemístěním hmot na skládku na vzdálenost do 3 m nebo s naložením na dopravní prostředek komunikací pro pěší s ložem z kameniva nebo živice a s výplní spár z betonových nebo kameninových dlaždic, desek nebo tvarovek</t>
  </si>
  <si>
    <t xml:space="preserve">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(kromě silničních dílců),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 </t>
  </si>
  <si>
    <t>položka výkazu výměr  14</t>
  </si>
  <si>
    <t>položka výkazu výměr  16</t>
  </si>
  <si>
    <t>113106171</t>
  </si>
  <si>
    <t>Rozebrání dlažeb vozovek pl do 50 m2 ze zámkové dlažby s ložem z kameniva</t>
  </si>
  <si>
    <t>-1964120354</t>
  </si>
  <si>
    <t>Rozebrání dlažeb a dílců komunikací pro pěší, vozovek a ploch s přemístěním hmot na skládku na vzdálenost do 3 m nebo s naložením na dopravní prostředek vozovek a ploch, s jakoukoliv výplní spár v ploše jednotlivě do 50 m2 ze zámkové dlažby s ložem z kameniva</t>
  </si>
  <si>
    <t>položka výkazu výměr  13</t>
  </si>
  <si>
    <t>položka výkazu výměr  15</t>
  </si>
  <si>
    <t>58</t>
  </si>
  <si>
    <t>979054441</t>
  </si>
  <si>
    <t>Očištění vybouraných z desek nebo dlaždic s původním spárováním z kameniva těženého</t>
  </si>
  <si>
    <t>-697438773</t>
  </si>
  <si>
    <t>Očištění vybouraných prvků komunikací od spojovacího materiálu s odklizením a uložením očištěných hmot a spojovacího materiálu na skládku na vzdálenost do 10 m dlaždic, desek nebo tvarovek s původním vyplněním spár kamenivem těženým</t>
  </si>
  <si>
    <t xml:space="preserve">Poznámka k souboru cen:_x000D_
1. Ceny 05-4441 a 05-4442 jsou určeny jen pro očištění vybouraných dlaždic, desek nebo tvarovek uložených do lože ze sypkého materiálu bez pojiva. 2. Přemístění vybouraných obrubníků, krajníků, desek nebo dílců na vzdálenost přes 10 m se oceňuje cenami souboru cen 997 22-1 Vodorovná doprava vybouraných hmot. </t>
  </si>
  <si>
    <t>59</t>
  </si>
  <si>
    <t>979054451</t>
  </si>
  <si>
    <t>Očištění vybouraných zámkových dlaždic s původním spárováním z kameniva těženého</t>
  </si>
  <si>
    <t>1801536108</t>
  </si>
  <si>
    <t>Očištění vybouraných prvků komunikací od spojovacího materiálu s odklizením a uložením očištěných hmot a spojovacího materiálu na skládku na vzdálenost do 10 m zámkových dlaždic s vyplněním spár kamenivem</t>
  </si>
  <si>
    <t>60</t>
  </si>
  <si>
    <t>961044111</t>
  </si>
  <si>
    <t>Bourání základů z betonu prostého</t>
  </si>
  <si>
    <t>-1291261297</t>
  </si>
  <si>
    <t>Bourání základů z betonu prostého</t>
  </si>
  <si>
    <t>položka výkazu výměr  5</t>
  </si>
  <si>
    <t>1,1</t>
  </si>
  <si>
    <t>61</t>
  </si>
  <si>
    <t>997221611</t>
  </si>
  <si>
    <t>Nakládání suti na dopravní prostředky pro vodorovnou dopravu</t>
  </si>
  <si>
    <t>1328043672</t>
  </si>
  <si>
    <t>Nakládání na dopravní prostředky pro vodorovnou dopravu suti</t>
  </si>
  <si>
    <t xml:space="preserve">Poznámka k souboru cen:_x000D_
1. Ceny lze použít i pro překládání při lomené dopravě. 2. Ceny nelze použít při dopravě po železnici, po vodě nebo neobvyklými dopravními prostředky. </t>
  </si>
  <si>
    <t>1,1*2</t>
  </si>
  <si>
    <t>62</t>
  </si>
  <si>
    <t>997221561</t>
  </si>
  <si>
    <t>Vodorovná doprava suti z kusových materiálů do 1 km</t>
  </si>
  <si>
    <t>1161418913</t>
  </si>
  <si>
    <t>Vodorovná doprava suti bez naložení, ale se složením a s hrubým urovnáním z kusových materiálů, na vzdálenost do 1 km</t>
  </si>
  <si>
    <t>63</t>
  </si>
  <si>
    <t>997221569</t>
  </si>
  <si>
    <t>Příplatek ZKD 1 km u vodorovné dopravy suti z kusových materiálů</t>
  </si>
  <si>
    <t>719018992</t>
  </si>
  <si>
    <t>skládka 13km</t>
  </si>
  <si>
    <t>1,1*2*12</t>
  </si>
  <si>
    <t>997013801</t>
  </si>
  <si>
    <t>Poplatek za uložení stavebního betonového odpadu na skládce (skládkovné)</t>
  </si>
  <si>
    <t>-776256778</t>
  </si>
  <si>
    <t>Poplatek za uložení stavebního odpadu na skládce (skládkovné) betonového</t>
  </si>
  <si>
    <t xml:space="preserve">Poznámka k souboru cen:_x000D_
1. Ceny uvedené v souboru lze po dohodě upravit podle místních podmínek.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</si>
  <si>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65</t>
  </si>
  <si>
    <t>899203211</t>
  </si>
  <si>
    <t>Demontáž mříží litinových včetně rámů hmotnosti přes 100 do 150 kg</t>
  </si>
  <si>
    <t>530775380</t>
  </si>
  <si>
    <t>Demontáž mříží litinových včetně rámů, hmotnosti jednotlivě přes 100 do 150 Kg</t>
  </si>
  <si>
    <t>66</t>
  </si>
  <si>
    <t>997221571</t>
  </si>
  <si>
    <t>Vodorovná doprava vybouraných hmot do 1 km</t>
  </si>
  <si>
    <t>307578056</t>
  </si>
  <si>
    <t>Vodorovná doprava vybouraných hmot bez naložení, ale se složením a s hrubým urovnáním na vzdálenost do 1 km</t>
  </si>
  <si>
    <t xml:space="preserve">Poznámka k souboru cen:_x000D_
1. Ceny nelze použít pro vodorovnou dopravu vybouraných hmot po železnici, po vodě nebo neobvyklými dopravními prostředky. 2. Je-li na dopravní dráze pro vodorovnou dopravu vybouraných hmot překážka, pro kterou je nutno vybourané hmoty překládat z jednoho dopravního prostředku na druhý, oceňuje se tato doprava v každém úseku samostatně. </t>
  </si>
  <si>
    <t>0,150</t>
  </si>
  <si>
    <t>67</t>
  </si>
  <si>
    <t>997221612</t>
  </si>
  <si>
    <t>Nakládání vybouraných hmot na dopravní prostředky pro vodorovnou dopravu</t>
  </si>
  <si>
    <t>-1182072017</t>
  </si>
  <si>
    <t>Nakládání na dopravní prostředky pro vodorovnou dopravu vybouraných hmot</t>
  </si>
  <si>
    <t>0,15</t>
  </si>
  <si>
    <t>2 - VON - VEDLEJŠÍ A OSTATNÍ NÁKLADY</t>
  </si>
  <si>
    <t>2-1 - VON - VEDLEJŠÍ A OSTATNÍ NÁKLADY- soupis prací</t>
  </si>
  <si>
    <t>21121</t>
  </si>
  <si>
    <t>42.11.20</t>
  </si>
  <si>
    <t>VRN - Vedlejší rozpočtové náklady</t>
  </si>
  <si>
    <t xml:space="preserve">    VRN1 - Průzkumné, geodetické a projektové práce</t>
  </si>
  <si>
    <t xml:space="preserve">    VRN3 - Zařízení staveniště</t>
  </si>
  <si>
    <t xml:space="preserve">    VRN9 - Ostatní náklady</t>
  </si>
  <si>
    <t>VRN</t>
  </si>
  <si>
    <t>Vedlejší rozpočtové náklady</t>
  </si>
  <si>
    <t>VRN1</t>
  </si>
  <si>
    <t>Průzkumné, geodetické a projektové práce</t>
  </si>
  <si>
    <t>012203000</t>
  </si>
  <si>
    <t>Geodetické práce při provádění stavby</t>
  </si>
  <si>
    <t>soub</t>
  </si>
  <si>
    <t>1024</t>
  </si>
  <si>
    <t>-785591013</t>
  </si>
  <si>
    <t xml:space="preserve">Poznámka k položce:
Dokumentace zakrývaných konstrukcí a liniových staveb geodetickým zaměřením v papírové a elektronické podobě.
-zaměření zakrývaných konstrukcí a liniových staveb,
</t>
  </si>
  <si>
    <t>Součet</t>
  </si>
  <si>
    <t>012103001</t>
  </si>
  <si>
    <t>Geodetické práce před výstavbou</t>
  </si>
  <si>
    <t>soubor</t>
  </si>
  <si>
    <t>2066441639</t>
  </si>
  <si>
    <t>Poznámka k položce:
vytýčení hlavních bodů stavby před zahájením stavebních prací</t>
  </si>
  <si>
    <t>012303000</t>
  </si>
  <si>
    <t>Geodetické práce po výstavbě</t>
  </si>
  <si>
    <t>-1633640317</t>
  </si>
  <si>
    <t>Poznámka k položce:
Dokumentace skutečného stavu geodetickým zaměřením v papírové a elektronické podobě viz VOP</t>
  </si>
  <si>
    <t>013254000</t>
  </si>
  <si>
    <t>Dokumentace skutečného provedení stavby</t>
  </si>
  <si>
    <t>1356182901</t>
  </si>
  <si>
    <t>Poznámka k položce:
Dokumentace skutečného provedení v rozsahu dle platné vyhlášky na dokumentaci staveb v počtu dle SOD a VOP (3 x papírově a 3 x elektronicky )</t>
  </si>
  <si>
    <t>VRN3</t>
  </si>
  <si>
    <t>Zařízení staveniště</t>
  </si>
  <si>
    <t>030001001</t>
  </si>
  <si>
    <t>Náklady na zřízení zařízení staveniště v souladu s ZOV</t>
  </si>
  <si>
    <t>643939738</t>
  </si>
  <si>
    <t>Poznámka k položce:
Náklady na dokumentaci ZS, příprava území pro ZS včetně odstranění materiálu a konstrukcí, vybudování odběrný míst, zřízení přípojek energií, vlastní vybudování objektů ZS a provizornich komunikací.</t>
  </si>
  <si>
    <t>030001002</t>
  </si>
  <si>
    <t>Náklady na provoz a údržbu zařízení staveniště</t>
  </si>
  <si>
    <t>-1841303737</t>
  </si>
  <si>
    <t>Poznámka k položce:
Náklady na vybavení objektů, náklady na energie, úklid, údržba, osvětlení, oplocení, opravy na objektech ZS, čištění ploch, zabezpečení staveniště,mobilní WC</t>
  </si>
  <si>
    <t>039001003</t>
  </si>
  <si>
    <t>Zrušení zařízení staveniště</t>
  </si>
  <si>
    <t>-2132335392</t>
  </si>
  <si>
    <t>Poznámka k položce:
odstranění objektu ZS včetně přípojek a jejich odvozu, uvedení pozemku do původního stavu včetně nákladů s tím spojených</t>
  </si>
  <si>
    <t>VRN9</t>
  </si>
  <si>
    <t>Ostatní náklady</t>
  </si>
  <si>
    <t>041403001</t>
  </si>
  <si>
    <t>Náklady na zajištění kolektivní bezpečnosti osob</t>
  </si>
  <si>
    <t>839279552</t>
  </si>
  <si>
    <t>Poznámka k položce:
zábradlí,umožnění přechodu pro pěší</t>
  </si>
  <si>
    <t>043103001</t>
  </si>
  <si>
    <t xml:space="preserve">Náklady na provedení zkoušek, revizí a měření </t>
  </si>
  <si>
    <t>-605105537</t>
  </si>
  <si>
    <t>Revize elektro, Statické zatěžovací zkouška pláně</t>
  </si>
  <si>
    <t>Poznámka k položce:
Náklady na provedení zkoušek, revizí a měření, které jsou vyžadovány v  technických normách a dalších předpisech ve vztahu k prováděným pracím, dodávkám a službám a jejichž počet a druh by měl být specifikovaný v dokumentu KZP vyhotoveným zhotovitelem.</t>
  </si>
  <si>
    <t>913121111</t>
  </si>
  <si>
    <t>Montáž a demontáž dočasné dopravní značky kompletní základní</t>
  </si>
  <si>
    <t>-1103866524</t>
  </si>
  <si>
    <t>Montáž a demontáž dočasných dopravních značek kompletních značek vč. podstavce a sloupku základních</t>
  </si>
  <si>
    <t xml:space="preserve">Poznámka k souboru cen:_x000D_
1. V cenách jsou započteny náklady na montáž i demontáž dočasné značky, nebo podstavce. </t>
  </si>
  <si>
    <t>položka výkazu výměr  28</t>
  </si>
  <si>
    <t>913121211</t>
  </si>
  <si>
    <t>Příplatek k dočasné dopravní značce kompletní základní za první a ZKD den použití</t>
  </si>
  <si>
    <t>-344421859</t>
  </si>
  <si>
    <t>Montáž a demontáž dočasných dopravních značek Příplatek za první a každý další den použití dočasných dopravních značek k ceně 12-1111</t>
  </si>
  <si>
    <t xml:space="preserve">4  týdny </t>
  </si>
  <si>
    <t>4*7*1</t>
  </si>
  <si>
    <t>913211112</t>
  </si>
  <si>
    <t>Montáž a demontáž dočasné dopravní zábrany reflexní šířky 2,5 m</t>
  </si>
  <si>
    <t>-774277764</t>
  </si>
  <si>
    <t>Montáž a demontáž dočasných dopravních zábran reflexních, šířky 2,5 m</t>
  </si>
  <si>
    <t xml:space="preserve">Poznámka k souboru cen:_x000D_
1. V cenách jsou započteny náklady na montáž i demontáž dočasné zábrany. </t>
  </si>
  <si>
    <t>913211212</t>
  </si>
  <si>
    <t>Příplatek k dočasné dopravní zábraně Z2 reflexní 2,5 m za první a ZKD den použití</t>
  </si>
  <si>
    <t>-393777449</t>
  </si>
  <si>
    <t>Montáž a demontáž dočasných dopravních zábran Z2 Příplatek za první a každý další den použití dočasných dopravních zábran Z2 k ceně 21-1112</t>
  </si>
  <si>
    <t>1*4*7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</si>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</sst>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53">
    <font>
      <sz val="8"/>
      <name val="Trebuchet MS"/>
      <family val="2"/>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800080"/>
      <name val="Trebuchet MS"/>
    </font>
    <font>
      <sz val="8"/>
      <color rgb="FF505050"/>
      <name val="Trebuchet MS"/>
    </font>
    <font>
      <sz val="8"/>
      <color rgb="FFFF0000"/>
      <name val="Trebuchet MS"/>
    </font>
    <font>
      <sz val="8"/>
      <name val="Trebuchet MS"/>
      <charset val="238"/>
    </font>
    <font>
      <sz val="8"/>
      <color rgb="FFFAE682"/>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b/>
      <sz val="11"/>
      <color rgb="FF003366"/>
      <name val="Trebuchet MS"/>
    </font>
    <font>
      <sz val="11"/>
      <color rgb="FF003366"/>
      <name val="Trebuchet MS"/>
    </font>
    <font>
      <b/>
      <sz val="11"/>
      <name val="Trebuchet MS"/>
    </font>
    <font>
      <sz val="11"/>
      <color rgb="FF969696"/>
      <name val="Trebuchet MS"/>
    </font>
    <font>
      <sz val="18"/>
      <color theme="10"/>
      <name val="Wingdings 2"/>
    </font>
    <font>
      <b/>
      <sz val="10"/>
      <color rgb="FF003366"/>
      <name val="Trebuchet MS"/>
    </font>
    <font>
      <sz val="10"/>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sz val="7"/>
      <name val="Trebuchet MS"/>
    </font>
    <font>
      <i/>
      <sz val="7"/>
      <color rgb="FF969696"/>
      <name val="Trebuchet MS"/>
    </font>
    <font>
      <sz val="8"/>
      <color rgb="FF800080"/>
      <name val="Trebuchet MS"/>
    </font>
    <font>
      <i/>
      <sz val="8"/>
      <color rgb="FF0000FF"/>
      <name val="Trebuchet MS"/>
    </font>
    <font>
      <sz val="8"/>
      <color rgb="FFFF0000"/>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1" fillId="0" borderId="0" applyNumberFormat="0" applyFill="0" applyBorder="0" applyAlignment="0" applyProtection="0"/>
  </cellStyleXfs>
  <cellXfs count="412">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pplyProtection="1">
      <alignment horizontal="center" vertical="center"/>
      <protection locked="0"/>
    </xf>
    <xf numFmtId="0" fontId="13" fillId="3" borderId="0" xfId="0" applyFont="1" applyFill="1" applyAlignment="1" applyProtection="1">
      <alignment horizontal="left" vertical="center"/>
    </xf>
    <xf numFmtId="0" fontId="5" fillId="3" borderId="0" xfId="0" applyFont="1" applyFill="1" applyAlignment="1" applyProtection="1">
      <alignment vertical="center"/>
    </xf>
    <xf numFmtId="0" fontId="14" fillId="3" borderId="0" xfId="0" applyFont="1" applyFill="1" applyAlignment="1" applyProtection="1">
      <alignment horizontal="left" vertical="center"/>
    </xf>
    <xf numFmtId="0" fontId="15" fillId="3" borderId="0" xfId="1" applyFont="1" applyFill="1" applyAlignment="1" applyProtection="1">
      <alignment vertical="center"/>
    </xf>
    <xf numFmtId="0" fontId="51" fillId="3" borderId="0" xfId="1" applyFill="1"/>
    <xf numFmtId="0" fontId="0" fillId="3" borderId="0" xfId="0" applyFill="1"/>
    <xf numFmtId="0" fontId="13" fillId="3" borderId="0" xfId="0" applyFont="1" applyFill="1" applyAlignment="1">
      <alignment horizontal="lef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6" fillId="0" borderId="0" xfId="0" applyFont="1" applyBorder="1" applyAlignment="1" applyProtection="1">
      <alignment horizontal="left" vertical="center"/>
    </xf>
    <xf numFmtId="0" fontId="0" fillId="0" borderId="6" xfId="0" applyBorder="1" applyProtection="1"/>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9"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0" fontId="2" fillId="0" borderId="0" xfId="0" applyFont="1" applyBorder="1" applyAlignment="1" applyProtection="1">
      <alignment horizontal="left" vertical="top"/>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1"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6"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9"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2"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9" fillId="0" borderId="2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0" fontId="3" fillId="0" borderId="0" xfId="0" applyFont="1" applyAlignment="1" applyProtection="1">
      <alignment horizontal="center" vertical="center"/>
    </xf>
    <xf numFmtId="4" fontId="23" fillId="0" borderId="18"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9" xfId="0" applyNumberFormat="1" applyFont="1" applyBorder="1" applyAlignment="1" applyProtection="1">
      <alignment vertical="center"/>
    </xf>
    <xf numFmtId="0" fontId="3" fillId="0" borderId="0" xfId="0" applyFont="1" applyAlignment="1">
      <alignment horizontal="left" vertical="center"/>
    </xf>
    <xf numFmtId="0" fontId="25" fillId="0" borderId="0" xfId="0" applyFont="1" applyAlignment="1">
      <alignment horizontal="left" vertical="center"/>
    </xf>
    <xf numFmtId="0" fontId="4" fillId="0" borderId="5"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horizontal="center" vertical="center"/>
    </xf>
    <xf numFmtId="0" fontId="4" fillId="0" borderId="5" xfId="0" applyFont="1" applyBorder="1" applyAlignment="1">
      <alignment vertical="center"/>
    </xf>
    <xf numFmtId="4" fontId="29" fillId="0" borderId="18"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9" xfId="0" applyNumberFormat="1" applyFont="1" applyBorder="1" applyAlignment="1" applyProtection="1">
      <alignment vertical="center"/>
    </xf>
    <xf numFmtId="0" fontId="4" fillId="0" borderId="0" xfId="0" applyFont="1" applyAlignment="1">
      <alignment horizontal="left" vertical="center"/>
    </xf>
    <xf numFmtId="0" fontId="30" fillId="0" borderId="0" xfId="1" applyFont="1" applyAlignment="1">
      <alignment horizontal="center" vertical="center"/>
    </xf>
    <xf numFmtId="0" fontId="5" fillId="0" borderId="5" xfId="0" applyFont="1" applyBorder="1" applyAlignment="1" applyProtection="1">
      <alignment vertical="center"/>
    </xf>
    <xf numFmtId="0" fontId="7" fillId="0" borderId="0" xfId="0" applyFont="1" applyAlignment="1" applyProtection="1">
      <alignment vertical="center"/>
    </xf>
    <xf numFmtId="0" fontId="5" fillId="0" borderId="0" xfId="0" applyFont="1" applyAlignment="1" applyProtection="1">
      <alignment horizontal="center" vertical="center"/>
    </xf>
    <xf numFmtId="0" fontId="5" fillId="0" borderId="5" xfId="0" applyFont="1" applyBorder="1" applyAlignment="1">
      <alignment vertical="center"/>
    </xf>
    <xf numFmtId="4" fontId="32" fillId="0" borderId="18" xfId="0" applyNumberFormat="1" applyFont="1" applyBorder="1" applyAlignment="1" applyProtection="1">
      <alignment vertical="center"/>
    </xf>
    <xf numFmtId="4" fontId="32" fillId="0" borderId="0" xfId="0" applyNumberFormat="1" applyFont="1" applyBorder="1" applyAlignment="1" applyProtection="1">
      <alignment vertical="center"/>
    </xf>
    <xf numFmtId="166" fontId="32" fillId="0" borderId="0" xfId="0" applyNumberFormat="1" applyFont="1" applyBorder="1" applyAlignment="1" applyProtection="1">
      <alignment vertical="center"/>
    </xf>
    <xf numFmtId="4" fontId="32" fillId="0" borderId="19" xfId="0" applyNumberFormat="1" applyFont="1" applyBorder="1" applyAlignment="1" applyProtection="1">
      <alignment vertical="center"/>
    </xf>
    <xf numFmtId="0" fontId="5" fillId="0" borderId="0" xfId="0" applyFont="1" applyAlignment="1">
      <alignment horizontal="left" vertical="center"/>
    </xf>
    <xf numFmtId="4" fontId="32" fillId="0" borderId="23" xfId="0" applyNumberFormat="1" applyFont="1" applyBorder="1" applyAlignment="1" applyProtection="1">
      <alignment vertical="center"/>
    </xf>
    <xf numFmtId="4" fontId="32" fillId="0" borderId="24" xfId="0" applyNumberFormat="1" applyFont="1" applyBorder="1" applyAlignment="1" applyProtection="1">
      <alignment vertical="center"/>
    </xf>
    <xf numFmtId="166" fontId="32" fillId="0" borderId="24" xfId="0" applyNumberFormat="1" applyFont="1" applyBorder="1" applyAlignment="1" applyProtection="1">
      <alignment vertical="center"/>
    </xf>
    <xf numFmtId="4" fontId="32" fillId="0" borderId="25" xfId="0" applyNumberFormat="1" applyFont="1" applyBorder="1" applyAlignment="1" applyProtection="1">
      <alignment vertical="center"/>
    </xf>
    <xf numFmtId="0" fontId="0" fillId="0" borderId="0" xfId="0" applyProtection="1">
      <protection locked="0"/>
    </xf>
    <xf numFmtId="0" fontId="5" fillId="3" borderId="0" xfId="0" applyFont="1" applyFill="1" applyAlignment="1">
      <alignment vertical="center"/>
    </xf>
    <xf numFmtId="0" fontId="14" fillId="3" borderId="0" xfId="0" applyFont="1" applyFill="1" applyAlignment="1">
      <alignment horizontal="left" vertical="center"/>
    </xf>
    <xf numFmtId="0" fontId="33" fillId="3" borderId="0" xfId="1" applyFont="1" applyFill="1" applyAlignment="1">
      <alignment vertical="center"/>
    </xf>
    <xf numFmtId="0" fontId="5"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9"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19" fillId="0" borderId="0" xfId="0" applyFont="1" applyBorder="1" applyAlignment="1" applyProtection="1">
      <alignment horizontal="left" vertical="top"/>
      <protection locked="0"/>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1" fillId="0" borderId="0" xfId="0" applyFont="1" applyBorder="1" applyAlignment="1" applyProtection="1">
      <alignment horizontal="left" vertical="center"/>
    </xf>
    <xf numFmtId="4" fontId="24"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4" fillId="0" borderId="0" xfId="0" applyFont="1" applyBorder="1" applyAlignment="1" applyProtection="1">
      <alignment horizontal="lef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7" fillId="0" borderId="5" xfId="0" applyFont="1" applyBorder="1" applyAlignment="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horizontal="left" vertical="center"/>
    </xf>
    <xf numFmtId="0" fontId="7" fillId="0" borderId="24" xfId="0" applyFont="1" applyBorder="1" applyAlignment="1" applyProtection="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pplyProtection="1">
      <alignment vertical="center"/>
    </xf>
    <xf numFmtId="0" fontId="7" fillId="0" borderId="6" xfId="0" applyFont="1" applyBorder="1" applyAlignment="1" applyProtection="1">
      <alignment vertical="center"/>
    </xf>
    <xf numFmtId="0" fontId="0" fillId="0" borderId="0" xfId="0" applyFont="1" applyAlignment="1" applyProtection="1">
      <alignment vertical="center"/>
      <protection locked="0"/>
    </xf>
    <xf numFmtId="0" fontId="0" fillId="0" borderId="0" xfId="0" applyProtection="1"/>
    <xf numFmtId="0" fontId="0" fillId="0" borderId="5" xfId="0" applyBorder="1"/>
    <xf numFmtId="0" fontId="2" fillId="0" borderId="0" xfId="0" applyFont="1" applyAlignment="1" applyProtection="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5"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4" fillId="0" borderId="0" xfId="0" applyNumberFormat="1" applyFont="1" applyAlignment="1" applyProtection="1"/>
    <xf numFmtId="166" fontId="36" fillId="0" borderId="16" xfId="0" applyNumberFormat="1" applyFont="1" applyBorder="1" applyAlignment="1" applyProtection="1"/>
    <xf numFmtId="166" fontId="36" fillId="0" borderId="17" xfId="0" applyNumberFormat="1" applyFont="1" applyBorder="1" applyAlignment="1" applyProtection="1"/>
    <xf numFmtId="4" fontId="37" fillId="0" borderId="0" xfId="0" applyNumberFormat="1" applyFont="1" applyAlignment="1">
      <alignment vertical="center"/>
    </xf>
    <xf numFmtId="0" fontId="8" fillId="0" borderId="5"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5" xfId="0" applyFont="1" applyBorder="1" applyAlignment="1"/>
    <xf numFmtId="0" fontId="8" fillId="0" borderId="18"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9"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8" fillId="0" borderId="0" xfId="0" applyFont="1" applyBorder="1" applyAlignment="1" applyProtection="1">
      <alignment horizontal="left"/>
    </xf>
    <xf numFmtId="0" fontId="7" fillId="0" borderId="0" xfId="0" applyFont="1" applyBorder="1" applyAlignment="1" applyProtection="1">
      <alignment horizontal="left"/>
    </xf>
    <xf numFmtId="4" fontId="7"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8" fillId="0" borderId="0" xfId="0" applyFont="1" applyAlignment="1" applyProtection="1">
      <alignment horizontal="left" vertical="center"/>
    </xf>
    <xf numFmtId="0" fontId="39" fillId="0" borderId="0" xfId="0" applyFont="1" applyAlignment="1" applyProtection="1">
      <alignment horizontal="left" vertical="center" wrapText="1"/>
    </xf>
    <xf numFmtId="0" fontId="0" fillId="0" borderId="18" xfId="0" applyFont="1" applyBorder="1" applyAlignment="1" applyProtection="1">
      <alignment vertical="center"/>
    </xf>
    <xf numFmtId="0" fontId="40" fillId="0" borderId="0" xfId="0" applyFont="1" applyAlignment="1" applyProtection="1">
      <alignment vertical="center" wrapText="1"/>
    </xf>
    <xf numFmtId="0" fontId="9" fillId="0" borderId="5" xfId="0" applyFont="1" applyBorder="1" applyAlignment="1" applyProtection="1">
      <alignment vertical="center"/>
    </xf>
    <xf numFmtId="0" fontId="9" fillId="0" borderId="0" xfId="0" applyFont="1" applyAlignment="1" applyProtection="1">
      <alignment vertical="center"/>
    </xf>
    <xf numFmtId="0" fontId="41" fillId="0" borderId="0" xfId="0" applyFont="1" applyAlignment="1" applyProtection="1">
      <alignment horizontal="left" vertical="center"/>
    </xf>
    <xf numFmtId="0" fontId="41"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38"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left" vertical="center" wrapText="1"/>
    </xf>
    <xf numFmtId="167" fontId="10" fillId="0" borderId="0" xfId="0" applyNumberFormat="1" applyFont="1" applyBorder="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42" fillId="0" borderId="28" xfId="0" applyFont="1" applyBorder="1" applyAlignment="1" applyProtection="1">
      <alignment horizontal="center" vertical="center"/>
    </xf>
    <xf numFmtId="49" fontId="42" fillId="0" borderId="28" xfId="0" applyNumberFormat="1" applyFont="1" applyBorder="1" applyAlignment="1" applyProtection="1">
      <alignment horizontal="left" vertical="center" wrapText="1"/>
    </xf>
    <xf numFmtId="0" fontId="42" fillId="0" borderId="28" xfId="0" applyFont="1" applyBorder="1" applyAlignment="1" applyProtection="1">
      <alignment horizontal="left" vertical="center" wrapText="1"/>
    </xf>
    <xf numFmtId="0" fontId="42" fillId="0" borderId="28" xfId="0" applyFont="1" applyBorder="1" applyAlignment="1" applyProtection="1">
      <alignment horizontal="center" vertical="center" wrapText="1"/>
    </xf>
    <xf numFmtId="167" fontId="42" fillId="0" borderId="28" xfId="0" applyNumberFormat="1" applyFont="1" applyBorder="1" applyAlignment="1" applyProtection="1">
      <alignment vertical="center"/>
    </xf>
    <xf numFmtId="4" fontId="42" fillId="4" borderId="28" xfId="0" applyNumberFormat="1" applyFont="1" applyFill="1" applyBorder="1" applyAlignment="1" applyProtection="1">
      <alignment vertical="center"/>
      <protection locked="0"/>
    </xf>
    <xf numFmtId="4" fontId="42" fillId="0" borderId="28" xfId="0" applyNumberFormat="1" applyFont="1" applyBorder="1" applyAlignment="1" applyProtection="1">
      <alignment vertical="center"/>
    </xf>
    <xf numFmtId="0" fontId="42" fillId="0" borderId="5" xfId="0" applyFont="1" applyBorder="1" applyAlignment="1">
      <alignment vertical="center"/>
    </xf>
    <xf numFmtId="0" fontId="42" fillId="4" borderId="28" xfId="0" applyFont="1" applyFill="1" applyBorder="1" applyAlignment="1" applyProtection="1">
      <alignment horizontal="left" vertical="center"/>
      <protection locked="0"/>
    </xf>
    <xf numFmtId="0" fontId="42" fillId="0" borderId="0" xfId="0" applyFont="1" applyBorder="1" applyAlignment="1" applyProtection="1">
      <alignment horizontal="center" vertical="center"/>
    </xf>
    <xf numFmtId="0" fontId="10" fillId="0" borderId="23" xfId="0" applyFont="1" applyBorder="1" applyAlignment="1" applyProtection="1">
      <alignment vertical="center"/>
    </xf>
    <xf numFmtId="0" fontId="10" fillId="0" borderId="24" xfId="0" applyFont="1" applyBorder="1" applyAlignment="1" applyProtection="1">
      <alignment vertical="center"/>
    </xf>
    <xf numFmtId="0" fontId="10" fillId="0" borderId="25" xfId="0" applyFont="1" applyBorder="1" applyAlignment="1" applyProtection="1">
      <alignment vertical="center"/>
    </xf>
    <xf numFmtId="0" fontId="11" fillId="0" borderId="5" xfId="0" applyFont="1" applyBorder="1" applyAlignment="1" applyProtection="1">
      <alignment vertical="center"/>
    </xf>
    <xf numFmtId="0" fontId="11" fillId="0" borderId="0" xfId="0" applyFont="1" applyAlignment="1" applyProtection="1">
      <alignment vertical="center"/>
    </xf>
    <xf numFmtId="0" fontId="43" fillId="0" borderId="0" xfId="0" applyFont="1" applyBorder="1" applyAlignment="1" applyProtection="1">
      <alignment horizontal="left" vertical="center"/>
    </xf>
    <xf numFmtId="0" fontId="43" fillId="0" borderId="0" xfId="0" applyFont="1" applyBorder="1" applyAlignment="1" applyProtection="1">
      <alignment horizontal="left" vertical="center" wrapText="1"/>
    </xf>
    <xf numFmtId="167" fontId="11" fillId="0" borderId="0" xfId="0" applyNumberFormat="1" applyFont="1" applyBorder="1" applyAlignment="1" applyProtection="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11" fillId="0" borderId="18" xfId="0" applyFont="1" applyBorder="1" applyAlignment="1" applyProtection="1">
      <alignment vertical="center"/>
    </xf>
    <xf numFmtId="0" fontId="11" fillId="0" borderId="0" xfId="0" applyFont="1" applyBorder="1" applyAlignment="1" applyProtection="1">
      <alignment vertical="center"/>
    </xf>
    <xf numFmtId="0" fontId="11" fillId="0" borderId="19" xfId="0" applyFont="1" applyBorder="1" applyAlignment="1" applyProtection="1">
      <alignment vertical="center"/>
    </xf>
    <xf numFmtId="0" fontId="11" fillId="0" borderId="0" xfId="0" applyFont="1" applyAlignment="1">
      <alignment horizontal="left" vertical="center"/>
    </xf>
    <xf numFmtId="0" fontId="43" fillId="0" borderId="0" xfId="0" applyFont="1" applyAlignment="1" applyProtection="1">
      <alignment horizontal="left" vertical="center"/>
    </xf>
    <xf numFmtId="0" fontId="43"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0" fillId="0" borderId="0" xfId="0" applyAlignment="1" applyProtection="1">
      <alignment vertical="top"/>
      <protection locked="0"/>
    </xf>
    <xf numFmtId="0" fontId="44" fillId="0" borderId="29" xfId="0" applyFont="1" applyBorder="1" applyAlignment="1" applyProtection="1">
      <alignment vertical="center" wrapText="1"/>
      <protection locked="0"/>
    </xf>
    <xf numFmtId="0" fontId="44" fillId="0" borderId="30" xfId="0" applyFont="1" applyBorder="1" applyAlignment="1" applyProtection="1">
      <alignment vertical="center" wrapText="1"/>
      <protection locked="0"/>
    </xf>
    <xf numFmtId="0" fontId="44" fillId="0" borderId="31" xfId="0" applyFont="1" applyBorder="1" applyAlignment="1" applyProtection="1">
      <alignment vertical="center" wrapText="1"/>
      <protection locked="0"/>
    </xf>
    <xf numFmtId="0" fontId="44" fillId="0" borderId="32" xfId="0" applyFont="1" applyBorder="1" applyAlignment="1" applyProtection="1">
      <alignment horizontal="center" vertical="center" wrapText="1"/>
      <protection locked="0"/>
    </xf>
    <xf numFmtId="0" fontId="44" fillId="0" borderId="33" xfId="0" applyFont="1" applyBorder="1" applyAlignment="1" applyProtection="1">
      <alignment horizontal="center" vertical="center" wrapText="1"/>
      <protection locked="0"/>
    </xf>
    <xf numFmtId="0" fontId="44" fillId="0" borderId="32" xfId="0" applyFont="1" applyBorder="1" applyAlignment="1" applyProtection="1">
      <alignment vertical="center" wrapText="1"/>
      <protection locked="0"/>
    </xf>
    <xf numFmtId="0" fontId="44" fillId="0" borderId="33" xfId="0" applyFont="1" applyBorder="1" applyAlignment="1" applyProtection="1">
      <alignment vertical="center" wrapText="1"/>
      <protection locked="0"/>
    </xf>
    <xf numFmtId="0" fontId="46" fillId="0" borderId="1"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7" fillId="0" borderId="32" xfId="0" applyFont="1" applyBorder="1" applyAlignment="1" applyProtection="1">
      <alignment vertical="center" wrapText="1"/>
      <protection locked="0"/>
    </xf>
    <xf numFmtId="0" fontId="47" fillId="0" borderId="1" xfId="0" applyFont="1" applyBorder="1" applyAlignment="1" applyProtection="1">
      <alignment vertical="center" wrapText="1"/>
      <protection locked="0"/>
    </xf>
    <xf numFmtId="0" fontId="47" fillId="0" borderId="1"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49" fontId="47" fillId="0" borderId="1" xfId="0" applyNumberFormat="1" applyFont="1" applyBorder="1" applyAlignment="1" applyProtection="1">
      <alignment vertical="center" wrapText="1"/>
      <protection locked="0"/>
    </xf>
    <xf numFmtId="0" fontId="44" fillId="0" borderId="35" xfId="0" applyFont="1" applyBorder="1" applyAlignment="1" applyProtection="1">
      <alignment vertical="center" wrapText="1"/>
      <protection locked="0"/>
    </xf>
    <xf numFmtId="0" fontId="48" fillId="0" borderId="34" xfId="0" applyFont="1" applyBorder="1" applyAlignment="1" applyProtection="1">
      <alignment vertical="center" wrapText="1"/>
      <protection locked="0"/>
    </xf>
    <xf numFmtId="0" fontId="44" fillId="0" borderId="36" xfId="0" applyFont="1" applyBorder="1" applyAlignment="1" applyProtection="1">
      <alignment vertical="center" wrapText="1"/>
      <protection locked="0"/>
    </xf>
    <xf numFmtId="0" fontId="44" fillId="0" borderId="1" xfId="0" applyFont="1" applyBorder="1" applyAlignment="1" applyProtection="1">
      <alignment vertical="top"/>
      <protection locked="0"/>
    </xf>
    <xf numFmtId="0" fontId="44" fillId="0" borderId="0" xfId="0" applyFont="1" applyAlignment="1" applyProtection="1">
      <alignment vertical="top"/>
      <protection locked="0"/>
    </xf>
    <xf numFmtId="0" fontId="44" fillId="0" borderId="29" xfId="0" applyFont="1" applyBorder="1" applyAlignment="1" applyProtection="1">
      <alignment horizontal="left" vertical="center"/>
      <protection locked="0"/>
    </xf>
    <xf numFmtId="0" fontId="44" fillId="0" borderId="30" xfId="0" applyFont="1" applyBorder="1" applyAlignment="1" applyProtection="1">
      <alignment horizontal="left" vertical="center"/>
      <protection locked="0"/>
    </xf>
    <xf numFmtId="0" fontId="44" fillId="0" borderId="31" xfId="0" applyFont="1" applyBorder="1" applyAlignment="1" applyProtection="1">
      <alignment horizontal="left" vertical="center"/>
      <protection locked="0"/>
    </xf>
    <xf numFmtId="0" fontId="44" fillId="0" borderId="32" xfId="0" applyFont="1" applyBorder="1" applyAlignment="1" applyProtection="1">
      <alignment horizontal="left" vertical="center"/>
      <protection locked="0"/>
    </xf>
    <xf numFmtId="0" fontId="44" fillId="0" borderId="33"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9" fillId="0" borderId="0" xfId="0" applyFont="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6" fillId="0" borderId="34" xfId="0" applyFont="1" applyBorder="1" applyAlignment="1" applyProtection="1">
      <alignment horizontal="center" vertical="center"/>
      <protection locked="0"/>
    </xf>
    <xf numFmtId="0" fontId="49" fillId="0" borderId="34"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1" xfId="0" applyFont="1" applyBorder="1" applyAlignment="1" applyProtection="1">
      <alignment horizontal="center" vertical="center"/>
      <protection locked="0"/>
    </xf>
    <xf numFmtId="0" fontId="47" fillId="0" borderId="32" xfId="0" applyFont="1" applyBorder="1" applyAlignment="1" applyProtection="1">
      <alignment horizontal="left" vertical="center"/>
      <protection locked="0"/>
    </xf>
    <xf numFmtId="0" fontId="47" fillId="2" borderId="1" xfId="0" applyFont="1" applyFill="1" applyBorder="1" applyAlignment="1" applyProtection="1">
      <alignment horizontal="left" vertical="center"/>
      <protection locked="0"/>
    </xf>
    <xf numFmtId="0" fontId="47" fillId="2" borderId="1" xfId="0" applyFont="1" applyFill="1" applyBorder="1" applyAlignment="1" applyProtection="1">
      <alignment horizontal="center" vertical="center"/>
      <protection locked="0"/>
    </xf>
    <xf numFmtId="0" fontId="44" fillId="0" borderId="35" xfId="0" applyFont="1" applyBorder="1" applyAlignment="1" applyProtection="1">
      <alignment horizontal="left" vertical="center"/>
      <protection locked="0"/>
    </xf>
    <xf numFmtId="0" fontId="48" fillId="0" borderId="34"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9" fillId="0" borderId="1" xfId="0" applyFont="1" applyBorder="1" applyAlignment="1" applyProtection="1">
      <alignment horizontal="left" vertical="center"/>
      <protection locked="0"/>
    </xf>
    <xf numFmtId="0" fontId="47" fillId="0" borderId="34" xfId="0" applyFont="1" applyBorder="1" applyAlignment="1" applyProtection="1">
      <alignment horizontal="left" vertical="center"/>
      <protection locked="0"/>
    </xf>
    <xf numFmtId="0" fontId="44" fillId="0" borderId="1" xfId="0" applyFont="1" applyBorder="1" applyAlignment="1" applyProtection="1">
      <alignment horizontal="left" vertical="center" wrapText="1"/>
      <protection locked="0"/>
    </xf>
    <xf numFmtId="0" fontId="47" fillId="0" borderId="1" xfId="0" applyFont="1" applyBorder="1" applyAlignment="1" applyProtection="1">
      <alignment horizontal="center" vertical="center" wrapText="1"/>
      <protection locked="0"/>
    </xf>
    <xf numFmtId="0" fontId="44" fillId="0" borderId="29" xfId="0" applyFont="1" applyBorder="1" applyAlignment="1" applyProtection="1">
      <alignment horizontal="left" vertical="center" wrapText="1"/>
      <protection locked="0"/>
    </xf>
    <xf numFmtId="0" fontId="44" fillId="0" borderId="30" xfId="0" applyFont="1" applyBorder="1" applyAlignment="1" applyProtection="1">
      <alignment horizontal="left" vertical="center" wrapText="1"/>
      <protection locked="0"/>
    </xf>
    <xf numFmtId="0" fontId="44" fillId="0" borderId="31"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9" fillId="0" borderId="32" xfId="0" applyFont="1" applyBorder="1" applyAlignment="1" applyProtection="1">
      <alignment horizontal="left" vertical="center" wrapText="1"/>
      <protection locked="0"/>
    </xf>
    <xf numFmtId="0" fontId="49" fillId="0" borderId="33" xfId="0" applyFont="1" applyBorder="1" applyAlignment="1" applyProtection="1">
      <alignment horizontal="left" vertical="center" wrapText="1"/>
      <protection locked="0"/>
    </xf>
    <xf numFmtId="0" fontId="47" fillId="0" borderId="32"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protection locked="0"/>
    </xf>
    <xf numFmtId="0" fontId="47" fillId="0" borderId="35" xfId="0" applyFont="1" applyBorder="1" applyAlignment="1" applyProtection="1">
      <alignment horizontal="left" vertical="center" wrapText="1"/>
      <protection locked="0"/>
    </xf>
    <xf numFmtId="0" fontId="47" fillId="0" borderId="34" xfId="0" applyFont="1" applyBorder="1" applyAlignment="1" applyProtection="1">
      <alignment horizontal="left" vertical="center" wrapText="1"/>
      <protection locked="0"/>
    </xf>
    <xf numFmtId="0" fontId="47" fillId="0" borderId="36" xfId="0" applyFont="1" applyBorder="1" applyAlignment="1" applyProtection="1">
      <alignment horizontal="left" vertical="center" wrapText="1"/>
      <protection locked="0"/>
    </xf>
    <xf numFmtId="0" fontId="47" fillId="0" borderId="1" xfId="0" applyFont="1" applyBorder="1" applyAlignment="1" applyProtection="1">
      <alignment horizontal="left" vertical="top"/>
      <protection locked="0"/>
    </xf>
    <xf numFmtId="0" fontId="47" fillId="0" borderId="1" xfId="0" applyFont="1" applyBorder="1" applyAlignment="1" applyProtection="1">
      <alignment horizontal="center" vertical="top"/>
      <protection locked="0"/>
    </xf>
    <xf numFmtId="0" fontId="47" fillId="0" borderId="35" xfId="0" applyFont="1" applyBorder="1" applyAlignment="1" applyProtection="1">
      <alignment horizontal="left" vertical="center"/>
      <protection locked="0"/>
    </xf>
    <xf numFmtId="0" fontId="47" fillId="0" borderId="36" xfId="0" applyFont="1" applyBorder="1" applyAlignment="1" applyProtection="1">
      <alignment horizontal="left" vertical="center"/>
      <protection locked="0"/>
    </xf>
    <xf numFmtId="0" fontId="49" fillId="0" borderId="0" xfId="0" applyFont="1" applyAlignment="1" applyProtection="1">
      <alignment vertical="center"/>
      <protection locked="0"/>
    </xf>
    <xf numFmtId="0" fontId="46" fillId="0" borderId="1" xfId="0" applyFont="1" applyBorder="1" applyAlignment="1" applyProtection="1">
      <alignment vertical="center"/>
      <protection locked="0"/>
    </xf>
    <xf numFmtId="0" fontId="49" fillId="0" borderId="34"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7"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6" fillId="0" borderId="34" xfId="0" applyFont="1" applyBorder="1" applyAlignment="1" applyProtection="1">
      <alignment horizontal="left"/>
      <protection locked="0"/>
    </xf>
    <xf numFmtId="0" fontId="49" fillId="0" borderId="34" xfId="0" applyFont="1" applyBorder="1" applyAlignment="1" applyProtection="1">
      <protection locked="0"/>
    </xf>
    <xf numFmtId="0" fontId="44" fillId="0" borderId="32" xfId="0" applyFont="1" applyBorder="1" applyAlignment="1" applyProtection="1">
      <alignment vertical="top"/>
      <protection locked="0"/>
    </xf>
    <xf numFmtId="0" fontId="44" fillId="0" borderId="33" xfId="0" applyFont="1" applyBorder="1" applyAlignment="1" applyProtection="1">
      <alignment vertical="top"/>
      <protection locked="0"/>
    </xf>
    <xf numFmtId="0" fontId="44" fillId="0" borderId="1" xfId="0" applyFont="1" applyBorder="1" applyAlignment="1" applyProtection="1">
      <alignment horizontal="center" vertical="center"/>
      <protection locked="0"/>
    </xf>
    <xf numFmtId="0" fontId="44" fillId="0" borderId="1" xfId="0" applyFont="1" applyBorder="1" applyAlignment="1" applyProtection="1">
      <alignment horizontal="left" vertical="top"/>
      <protection locked="0"/>
    </xf>
    <xf numFmtId="0" fontId="44" fillId="0" borderId="35" xfId="0" applyFont="1" applyBorder="1" applyAlignment="1" applyProtection="1">
      <alignment vertical="top"/>
      <protection locked="0"/>
    </xf>
    <xf numFmtId="0" fontId="44" fillId="0" borderId="34" xfId="0" applyFont="1" applyBorder="1" applyAlignment="1" applyProtection="1">
      <alignment vertical="top"/>
      <protection locked="0"/>
    </xf>
    <xf numFmtId="0" fontId="44" fillId="0" borderId="36" xfId="0" applyFont="1" applyBorder="1" applyAlignment="1" applyProtection="1">
      <alignment vertical="top"/>
      <protection locked="0"/>
    </xf>
    <xf numFmtId="0" fontId="20" fillId="0" borderId="0" xfId="0" applyFont="1" applyAlignment="1">
      <alignment horizontal="left" vertical="top" wrapText="1"/>
    </xf>
    <xf numFmtId="0" fontId="20"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1"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0"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7" fillId="0" borderId="0" xfId="0" applyNumberFormat="1" applyFont="1" applyAlignment="1" applyProtection="1">
      <alignment vertical="center"/>
    </xf>
    <xf numFmtId="0" fontId="27" fillId="0" borderId="0" xfId="0" applyFont="1" applyAlignment="1" applyProtection="1">
      <alignment vertical="center"/>
    </xf>
    <xf numFmtId="4" fontId="27" fillId="0" borderId="0" xfId="0" applyNumberFormat="1" applyFont="1" applyAlignment="1" applyProtection="1">
      <alignment horizontal="right" vertical="center"/>
    </xf>
    <xf numFmtId="0" fontId="26" fillId="0" borderId="0" xfId="0" applyFont="1" applyAlignment="1" applyProtection="1">
      <alignment horizontal="left" vertical="center" wrapText="1"/>
    </xf>
    <xf numFmtId="4" fontId="7" fillId="0" borderId="0" xfId="0" applyNumberFormat="1" applyFont="1" applyAlignment="1" applyProtection="1">
      <alignmen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center"/>
    </xf>
    <xf numFmtId="0" fontId="0" fillId="0" borderId="0" xfId="0" applyFont="1" applyBorder="1" applyAlignment="1" applyProtection="1">
      <alignmen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horizontal="left" vertical="center"/>
    </xf>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0" fillId="0" borderId="0" xfId="0" applyFont="1" applyAlignment="1" applyProtection="1">
      <alignment vertical="center"/>
    </xf>
    <xf numFmtId="0" fontId="33" fillId="3" borderId="0" xfId="1" applyFont="1" applyFill="1" applyAlignment="1">
      <alignment vertical="center"/>
    </xf>
    <xf numFmtId="0" fontId="47" fillId="0" borderId="1" xfId="0" applyFont="1" applyBorder="1" applyAlignment="1" applyProtection="1">
      <alignment horizontal="left" vertical="center"/>
      <protection locked="0"/>
    </xf>
    <xf numFmtId="0" fontId="47" fillId="0" borderId="1" xfId="0" applyFont="1" applyBorder="1" applyAlignment="1" applyProtection="1">
      <alignment horizontal="left" vertical="top"/>
      <protection locked="0"/>
    </xf>
    <xf numFmtId="0" fontId="46" fillId="0" borderId="34" xfId="0" applyFont="1" applyBorder="1" applyAlignment="1" applyProtection="1">
      <alignment horizontal="left"/>
      <protection locked="0"/>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protection locked="0"/>
    </xf>
    <xf numFmtId="49" fontId="47" fillId="0" borderId="1" xfId="0" applyNumberFormat="1"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6"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7"/>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6" t="s">
        <v>0</v>
      </c>
      <c r="B1" s="17"/>
      <c r="C1" s="17"/>
      <c r="D1" s="18" t="s">
        <v>1</v>
      </c>
      <c r="E1" s="17"/>
      <c r="F1" s="17"/>
      <c r="G1" s="17"/>
      <c r="H1" s="17"/>
      <c r="I1" s="17"/>
      <c r="J1" s="17"/>
      <c r="K1" s="19" t="s">
        <v>2</v>
      </c>
      <c r="L1" s="19"/>
      <c r="M1" s="19"/>
      <c r="N1" s="19"/>
      <c r="O1" s="19"/>
      <c r="P1" s="19"/>
      <c r="Q1" s="19"/>
      <c r="R1" s="19"/>
      <c r="S1" s="19"/>
      <c r="T1" s="17"/>
      <c r="U1" s="17"/>
      <c r="V1" s="17"/>
      <c r="W1" s="19" t="s">
        <v>3</v>
      </c>
      <c r="X1" s="19"/>
      <c r="Y1" s="19"/>
      <c r="Z1" s="19"/>
      <c r="AA1" s="19"/>
      <c r="AB1" s="19"/>
      <c r="AC1" s="19"/>
      <c r="AD1" s="19"/>
      <c r="AE1" s="19"/>
      <c r="AF1" s="19"/>
      <c r="AG1" s="19"/>
      <c r="AH1" s="19"/>
      <c r="AI1" s="20"/>
      <c r="AJ1" s="21"/>
      <c r="AK1" s="21"/>
      <c r="AL1" s="21"/>
      <c r="AM1" s="21"/>
      <c r="AN1" s="21"/>
      <c r="AO1" s="21"/>
      <c r="AP1" s="21"/>
      <c r="AQ1" s="21"/>
      <c r="AR1" s="21"/>
      <c r="AS1" s="21"/>
      <c r="AT1" s="21"/>
      <c r="AU1" s="21"/>
      <c r="AV1" s="21"/>
      <c r="AW1" s="21"/>
      <c r="AX1" s="21"/>
      <c r="AY1" s="21"/>
      <c r="AZ1" s="21"/>
      <c r="BA1" s="22" t="s">
        <v>4</v>
      </c>
      <c r="BB1" s="22" t="s">
        <v>5</v>
      </c>
      <c r="BC1" s="21"/>
      <c r="BD1" s="21"/>
      <c r="BE1" s="21"/>
      <c r="BF1" s="21"/>
      <c r="BG1" s="21"/>
      <c r="BH1" s="21"/>
      <c r="BI1" s="21"/>
      <c r="BJ1" s="21"/>
      <c r="BK1" s="21"/>
      <c r="BL1" s="21"/>
      <c r="BM1" s="21"/>
      <c r="BN1" s="21"/>
      <c r="BO1" s="21"/>
      <c r="BP1" s="21"/>
      <c r="BQ1" s="21"/>
      <c r="BR1" s="21"/>
      <c r="BT1" s="23" t="s">
        <v>6</v>
      </c>
      <c r="BU1" s="23" t="s">
        <v>6</v>
      </c>
      <c r="BV1" s="23" t="s">
        <v>7</v>
      </c>
    </row>
    <row r="2" spans="1:74" ht="36.950000000000003" customHeight="1">
      <c r="AR2" s="394"/>
      <c r="AS2" s="394"/>
      <c r="AT2" s="394"/>
      <c r="AU2" s="394"/>
      <c r="AV2" s="394"/>
      <c r="AW2" s="394"/>
      <c r="AX2" s="394"/>
      <c r="AY2" s="394"/>
      <c r="AZ2" s="394"/>
      <c r="BA2" s="394"/>
      <c r="BB2" s="394"/>
      <c r="BC2" s="394"/>
      <c r="BD2" s="394"/>
      <c r="BE2" s="394"/>
      <c r="BS2" s="24" t="s">
        <v>8</v>
      </c>
      <c r="BT2" s="24" t="s">
        <v>9</v>
      </c>
    </row>
    <row r="3" spans="1:74" ht="6.95" customHeight="1">
      <c r="B3" s="25"/>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7"/>
      <c r="BS3" s="24" t="s">
        <v>8</v>
      </c>
      <c r="BT3" s="24" t="s">
        <v>10</v>
      </c>
    </row>
    <row r="4" spans="1:74" ht="36.950000000000003" customHeight="1">
      <c r="B4" s="28"/>
      <c r="C4" s="29"/>
      <c r="D4" s="30" t="s">
        <v>11</v>
      </c>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31"/>
      <c r="AS4" s="32" t="s">
        <v>12</v>
      </c>
      <c r="BE4" s="33" t="s">
        <v>13</v>
      </c>
      <c r="BS4" s="24" t="s">
        <v>14</v>
      </c>
    </row>
    <row r="5" spans="1:74" ht="14.45" customHeight="1">
      <c r="B5" s="28"/>
      <c r="C5" s="29"/>
      <c r="D5" s="34" t="s">
        <v>15</v>
      </c>
      <c r="E5" s="29"/>
      <c r="F5" s="29"/>
      <c r="G5" s="29"/>
      <c r="H5" s="29"/>
      <c r="I5" s="29"/>
      <c r="J5" s="29"/>
      <c r="K5" s="355" t="s">
        <v>16</v>
      </c>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29"/>
      <c r="AQ5" s="31"/>
      <c r="BE5" s="353" t="s">
        <v>17</v>
      </c>
      <c r="BS5" s="24" t="s">
        <v>8</v>
      </c>
    </row>
    <row r="6" spans="1:74" ht="36.950000000000003" customHeight="1">
      <c r="B6" s="28"/>
      <c r="C6" s="29"/>
      <c r="D6" s="36" t="s">
        <v>18</v>
      </c>
      <c r="E6" s="29"/>
      <c r="F6" s="29"/>
      <c r="G6" s="29"/>
      <c r="H6" s="29"/>
      <c r="I6" s="29"/>
      <c r="J6" s="29"/>
      <c r="K6" s="357" t="s">
        <v>19</v>
      </c>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29"/>
      <c r="AQ6" s="31"/>
      <c r="BE6" s="354"/>
      <c r="BS6" s="24" t="s">
        <v>20</v>
      </c>
    </row>
    <row r="7" spans="1:74" ht="14.45" customHeight="1">
      <c r="B7" s="28"/>
      <c r="C7" s="29"/>
      <c r="D7" s="37" t="s">
        <v>21</v>
      </c>
      <c r="E7" s="29"/>
      <c r="F7" s="29"/>
      <c r="G7" s="29"/>
      <c r="H7" s="29"/>
      <c r="I7" s="29"/>
      <c r="J7" s="29"/>
      <c r="K7" s="35" t="s">
        <v>22</v>
      </c>
      <c r="L7" s="29"/>
      <c r="M7" s="29"/>
      <c r="N7" s="29"/>
      <c r="O7" s="29"/>
      <c r="P7" s="29"/>
      <c r="Q7" s="29"/>
      <c r="R7" s="29"/>
      <c r="S7" s="29"/>
      <c r="T7" s="29"/>
      <c r="U7" s="29"/>
      <c r="V7" s="29"/>
      <c r="W7" s="29"/>
      <c r="X7" s="29"/>
      <c r="Y7" s="29"/>
      <c r="Z7" s="29"/>
      <c r="AA7" s="29"/>
      <c r="AB7" s="29"/>
      <c r="AC7" s="29"/>
      <c r="AD7" s="29"/>
      <c r="AE7" s="29"/>
      <c r="AF7" s="29"/>
      <c r="AG7" s="29"/>
      <c r="AH7" s="29"/>
      <c r="AI7" s="29"/>
      <c r="AJ7" s="29"/>
      <c r="AK7" s="37" t="s">
        <v>23</v>
      </c>
      <c r="AL7" s="29"/>
      <c r="AM7" s="29"/>
      <c r="AN7" s="35" t="s">
        <v>24</v>
      </c>
      <c r="AO7" s="29"/>
      <c r="AP7" s="29"/>
      <c r="AQ7" s="31"/>
      <c r="BE7" s="354"/>
      <c r="BS7" s="24" t="s">
        <v>25</v>
      </c>
    </row>
    <row r="8" spans="1:74" ht="14.45" customHeight="1">
      <c r="B8" s="28"/>
      <c r="C8" s="29"/>
      <c r="D8" s="37" t="s">
        <v>26</v>
      </c>
      <c r="E8" s="29"/>
      <c r="F8" s="29"/>
      <c r="G8" s="29"/>
      <c r="H8" s="29"/>
      <c r="I8" s="29"/>
      <c r="J8" s="29"/>
      <c r="K8" s="35" t="s">
        <v>27</v>
      </c>
      <c r="L8" s="29"/>
      <c r="M8" s="29"/>
      <c r="N8" s="29"/>
      <c r="O8" s="29"/>
      <c r="P8" s="29"/>
      <c r="Q8" s="29"/>
      <c r="R8" s="29"/>
      <c r="S8" s="29"/>
      <c r="T8" s="29"/>
      <c r="U8" s="29"/>
      <c r="V8" s="29"/>
      <c r="W8" s="29"/>
      <c r="X8" s="29"/>
      <c r="Y8" s="29"/>
      <c r="Z8" s="29"/>
      <c r="AA8" s="29"/>
      <c r="AB8" s="29"/>
      <c r="AC8" s="29"/>
      <c r="AD8" s="29"/>
      <c r="AE8" s="29"/>
      <c r="AF8" s="29"/>
      <c r="AG8" s="29"/>
      <c r="AH8" s="29"/>
      <c r="AI8" s="29"/>
      <c r="AJ8" s="29"/>
      <c r="AK8" s="37" t="s">
        <v>28</v>
      </c>
      <c r="AL8" s="29"/>
      <c r="AM8" s="29"/>
      <c r="AN8" s="38" t="s">
        <v>29</v>
      </c>
      <c r="AO8" s="29"/>
      <c r="AP8" s="29"/>
      <c r="AQ8" s="31"/>
      <c r="BE8" s="354"/>
      <c r="BS8" s="24" t="s">
        <v>30</v>
      </c>
    </row>
    <row r="9" spans="1:74" ht="29.25" customHeight="1">
      <c r="B9" s="28"/>
      <c r="C9" s="29"/>
      <c r="D9" s="34" t="s">
        <v>31</v>
      </c>
      <c r="E9" s="29"/>
      <c r="F9" s="29"/>
      <c r="G9" s="29"/>
      <c r="H9" s="29"/>
      <c r="I9" s="29"/>
      <c r="J9" s="29"/>
      <c r="K9" s="39" t="s">
        <v>32</v>
      </c>
      <c r="L9" s="29"/>
      <c r="M9" s="29"/>
      <c r="N9" s="29"/>
      <c r="O9" s="29"/>
      <c r="P9" s="29"/>
      <c r="Q9" s="29"/>
      <c r="R9" s="29"/>
      <c r="S9" s="29"/>
      <c r="T9" s="29"/>
      <c r="U9" s="29"/>
      <c r="V9" s="29"/>
      <c r="W9" s="29"/>
      <c r="X9" s="29"/>
      <c r="Y9" s="29"/>
      <c r="Z9" s="29"/>
      <c r="AA9" s="29"/>
      <c r="AB9" s="29"/>
      <c r="AC9" s="29"/>
      <c r="AD9" s="29"/>
      <c r="AE9" s="29"/>
      <c r="AF9" s="29"/>
      <c r="AG9" s="29"/>
      <c r="AH9" s="29"/>
      <c r="AI9" s="29"/>
      <c r="AJ9" s="29"/>
      <c r="AK9" s="34" t="s">
        <v>33</v>
      </c>
      <c r="AL9" s="29"/>
      <c r="AM9" s="29"/>
      <c r="AN9" s="39" t="s">
        <v>34</v>
      </c>
      <c r="AO9" s="29"/>
      <c r="AP9" s="29"/>
      <c r="AQ9" s="31"/>
      <c r="BE9" s="354"/>
      <c r="BS9" s="24" t="s">
        <v>35</v>
      </c>
    </row>
    <row r="10" spans="1:74" ht="14.45" customHeight="1">
      <c r="B10" s="28"/>
      <c r="C10" s="29"/>
      <c r="D10" s="37" t="s">
        <v>36</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37" t="s">
        <v>37</v>
      </c>
      <c r="AL10" s="29"/>
      <c r="AM10" s="29"/>
      <c r="AN10" s="35" t="s">
        <v>38</v>
      </c>
      <c r="AO10" s="29"/>
      <c r="AP10" s="29"/>
      <c r="AQ10" s="31"/>
      <c r="BE10" s="354"/>
      <c r="BS10" s="24" t="s">
        <v>20</v>
      </c>
    </row>
    <row r="11" spans="1:74" ht="18.399999999999999" customHeight="1">
      <c r="B11" s="28"/>
      <c r="C11" s="29"/>
      <c r="D11" s="29"/>
      <c r="E11" s="35" t="s">
        <v>39</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37" t="s">
        <v>40</v>
      </c>
      <c r="AL11" s="29"/>
      <c r="AM11" s="29"/>
      <c r="AN11" s="35" t="s">
        <v>41</v>
      </c>
      <c r="AO11" s="29"/>
      <c r="AP11" s="29"/>
      <c r="AQ11" s="31"/>
      <c r="BE11" s="354"/>
      <c r="BS11" s="24" t="s">
        <v>20</v>
      </c>
    </row>
    <row r="12" spans="1:74" ht="6.95" customHeight="1">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1"/>
      <c r="BE12" s="354"/>
      <c r="BS12" s="24" t="s">
        <v>20</v>
      </c>
    </row>
    <row r="13" spans="1:74" ht="14.45" customHeight="1">
      <c r="B13" s="28"/>
      <c r="C13" s="29"/>
      <c r="D13" s="37" t="s">
        <v>42</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37" t="s">
        <v>37</v>
      </c>
      <c r="AL13" s="29"/>
      <c r="AM13" s="29"/>
      <c r="AN13" s="40" t="s">
        <v>43</v>
      </c>
      <c r="AO13" s="29"/>
      <c r="AP13" s="29"/>
      <c r="AQ13" s="31"/>
      <c r="BE13" s="354"/>
      <c r="BS13" s="24" t="s">
        <v>20</v>
      </c>
    </row>
    <row r="14" spans="1:74">
      <c r="B14" s="28"/>
      <c r="C14" s="29"/>
      <c r="D14" s="29"/>
      <c r="E14" s="358" t="s">
        <v>43</v>
      </c>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7" t="s">
        <v>40</v>
      </c>
      <c r="AL14" s="29"/>
      <c r="AM14" s="29"/>
      <c r="AN14" s="40" t="s">
        <v>43</v>
      </c>
      <c r="AO14" s="29"/>
      <c r="AP14" s="29"/>
      <c r="AQ14" s="31"/>
      <c r="BE14" s="354"/>
      <c r="BS14" s="24" t="s">
        <v>20</v>
      </c>
    </row>
    <row r="15" spans="1:74" ht="6.95" customHeight="1">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31"/>
      <c r="BE15" s="354"/>
      <c r="BS15" s="24" t="s">
        <v>6</v>
      </c>
    </row>
    <row r="16" spans="1:74" ht="14.45" customHeight="1">
      <c r="B16" s="28"/>
      <c r="C16" s="29"/>
      <c r="D16" s="37" t="s">
        <v>44</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37" t="s">
        <v>37</v>
      </c>
      <c r="AL16" s="29"/>
      <c r="AM16" s="29"/>
      <c r="AN16" s="35" t="s">
        <v>45</v>
      </c>
      <c r="AO16" s="29"/>
      <c r="AP16" s="29"/>
      <c r="AQ16" s="31"/>
      <c r="BE16" s="354"/>
      <c r="BS16" s="24" t="s">
        <v>6</v>
      </c>
    </row>
    <row r="17" spans="2:71" ht="18.399999999999999" customHeight="1">
      <c r="B17" s="28"/>
      <c r="C17" s="29"/>
      <c r="D17" s="29"/>
      <c r="E17" s="35" t="s">
        <v>46</v>
      </c>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37" t="s">
        <v>40</v>
      </c>
      <c r="AL17" s="29"/>
      <c r="AM17" s="29"/>
      <c r="AN17" s="35" t="s">
        <v>47</v>
      </c>
      <c r="AO17" s="29"/>
      <c r="AP17" s="29"/>
      <c r="AQ17" s="31"/>
      <c r="BE17" s="354"/>
      <c r="BS17" s="24" t="s">
        <v>6</v>
      </c>
    </row>
    <row r="18" spans="2:71" ht="6.95" customHeigh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31"/>
      <c r="BE18" s="354"/>
      <c r="BS18" s="24" t="s">
        <v>8</v>
      </c>
    </row>
    <row r="19" spans="2:71" ht="14.45" customHeight="1">
      <c r="B19" s="28"/>
      <c r="C19" s="29"/>
      <c r="D19" s="37" t="s">
        <v>48</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31"/>
      <c r="BE19" s="354"/>
      <c r="BS19" s="24" t="s">
        <v>8</v>
      </c>
    </row>
    <row r="20" spans="2:71" ht="16.5" customHeight="1">
      <c r="B20" s="28"/>
      <c r="C20" s="29"/>
      <c r="D20" s="29"/>
      <c r="E20" s="360" t="s">
        <v>41</v>
      </c>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29"/>
      <c r="AP20" s="29"/>
      <c r="AQ20" s="31"/>
      <c r="BE20" s="354"/>
      <c r="BS20" s="24" t="s">
        <v>6</v>
      </c>
    </row>
    <row r="21" spans="2:71" ht="6.95" customHeight="1">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31"/>
      <c r="BE21" s="354"/>
    </row>
    <row r="22" spans="2:71" ht="6.95" customHeight="1">
      <c r="B22" s="28"/>
      <c r="C22" s="29"/>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29"/>
      <c r="AQ22" s="31"/>
      <c r="BE22" s="354"/>
    </row>
    <row r="23" spans="2:71" s="1" customFormat="1" ht="25.9" customHeight="1">
      <c r="B23" s="42"/>
      <c r="C23" s="43"/>
      <c r="D23" s="44" t="s">
        <v>49</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361">
        <f>ROUND(AG51,2)</f>
        <v>0</v>
      </c>
      <c r="AL23" s="362"/>
      <c r="AM23" s="362"/>
      <c r="AN23" s="362"/>
      <c r="AO23" s="362"/>
      <c r="AP23" s="43"/>
      <c r="AQ23" s="46"/>
      <c r="BE23" s="354"/>
    </row>
    <row r="24" spans="2:71" s="1" customFormat="1" ht="6.95" customHeight="1">
      <c r="B24" s="42"/>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6"/>
      <c r="BE24" s="354"/>
    </row>
    <row r="25" spans="2:71" s="1" customFormat="1" ht="13.5">
      <c r="B25" s="42"/>
      <c r="C25" s="43"/>
      <c r="D25" s="43"/>
      <c r="E25" s="43"/>
      <c r="F25" s="43"/>
      <c r="G25" s="43"/>
      <c r="H25" s="43"/>
      <c r="I25" s="43"/>
      <c r="J25" s="43"/>
      <c r="K25" s="43"/>
      <c r="L25" s="363" t="s">
        <v>50</v>
      </c>
      <c r="M25" s="363"/>
      <c r="N25" s="363"/>
      <c r="O25" s="363"/>
      <c r="P25" s="43"/>
      <c r="Q25" s="43"/>
      <c r="R25" s="43"/>
      <c r="S25" s="43"/>
      <c r="T25" s="43"/>
      <c r="U25" s="43"/>
      <c r="V25" s="43"/>
      <c r="W25" s="363" t="s">
        <v>51</v>
      </c>
      <c r="X25" s="363"/>
      <c r="Y25" s="363"/>
      <c r="Z25" s="363"/>
      <c r="AA25" s="363"/>
      <c r="AB25" s="363"/>
      <c r="AC25" s="363"/>
      <c r="AD25" s="363"/>
      <c r="AE25" s="363"/>
      <c r="AF25" s="43"/>
      <c r="AG25" s="43"/>
      <c r="AH25" s="43"/>
      <c r="AI25" s="43"/>
      <c r="AJ25" s="43"/>
      <c r="AK25" s="363" t="s">
        <v>52</v>
      </c>
      <c r="AL25" s="363"/>
      <c r="AM25" s="363"/>
      <c r="AN25" s="363"/>
      <c r="AO25" s="363"/>
      <c r="AP25" s="43"/>
      <c r="AQ25" s="46"/>
      <c r="BE25" s="354"/>
    </row>
    <row r="26" spans="2:71" s="2" customFormat="1" ht="14.45" customHeight="1">
      <c r="B26" s="48"/>
      <c r="C26" s="49"/>
      <c r="D26" s="50" t="s">
        <v>53</v>
      </c>
      <c r="E26" s="49"/>
      <c r="F26" s="50" t="s">
        <v>54</v>
      </c>
      <c r="G26" s="49"/>
      <c r="H26" s="49"/>
      <c r="I26" s="49"/>
      <c r="J26" s="49"/>
      <c r="K26" s="49"/>
      <c r="L26" s="364">
        <v>0.21</v>
      </c>
      <c r="M26" s="365"/>
      <c r="N26" s="365"/>
      <c r="O26" s="365"/>
      <c r="P26" s="49"/>
      <c r="Q26" s="49"/>
      <c r="R26" s="49"/>
      <c r="S26" s="49"/>
      <c r="T26" s="49"/>
      <c r="U26" s="49"/>
      <c r="V26" s="49"/>
      <c r="W26" s="366">
        <f>ROUND(AZ51,2)</f>
        <v>0</v>
      </c>
      <c r="X26" s="365"/>
      <c r="Y26" s="365"/>
      <c r="Z26" s="365"/>
      <c r="AA26" s="365"/>
      <c r="AB26" s="365"/>
      <c r="AC26" s="365"/>
      <c r="AD26" s="365"/>
      <c r="AE26" s="365"/>
      <c r="AF26" s="49"/>
      <c r="AG26" s="49"/>
      <c r="AH26" s="49"/>
      <c r="AI26" s="49"/>
      <c r="AJ26" s="49"/>
      <c r="AK26" s="366">
        <f>ROUND(AV51,2)</f>
        <v>0</v>
      </c>
      <c r="AL26" s="365"/>
      <c r="AM26" s="365"/>
      <c r="AN26" s="365"/>
      <c r="AO26" s="365"/>
      <c r="AP26" s="49"/>
      <c r="AQ26" s="51"/>
      <c r="BE26" s="354"/>
    </row>
    <row r="27" spans="2:71" s="2" customFormat="1" ht="14.45" customHeight="1">
      <c r="B27" s="48"/>
      <c r="C27" s="49"/>
      <c r="D27" s="49"/>
      <c r="E27" s="49"/>
      <c r="F27" s="50" t="s">
        <v>55</v>
      </c>
      <c r="G27" s="49"/>
      <c r="H27" s="49"/>
      <c r="I27" s="49"/>
      <c r="J27" s="49"/>
      <c r="K27" s="49"/>
      <c r="L27" s="364">
        <v>0.15</v>
      </c>
      <c r="M27" s="365"/>
      <c r="N27" s="365"/>
      <c r="O27" s="365"/>
      <c r="P27" s="49"/>
      <c r="Q27" s="49"/>
      <c r="R27" s="49"/>
      <c r="S27" s="49"/>
      <c r="T27" s="49"/>
      <c r="U27" s="49"/>
      <c r="V27" s="49"/>
      <c r="W27" s="366">
        <f>ROUND(BA51,2)</f>
        <v>0</v>
      </c>
      <c r="X27" s="365"/>
      <c r="Y27" s="365"/>
      <c r="Z27" s="365"/>
      <c r="AA27" s="365"/>
      <c r="AB27" s="365"/>
      <c r="AC27" s="365"/>
      <c r="AD27" s="365"/>
      <c r="AE27" s="365"/>
      <c r="AF27" s="49"/>
      <c r="AG27" s="49"/>
      <c r="AH27" s="49"/>
      <c r="AI27" s="49"/>
      <c r="AJ27" s="49"/>
      <c r="AK27" s="366">
        <f>ROUND(AW51,2)</f>
        <v>0</v>
      </c>
      <c r="AL27" s="365"/>
      <c r="AM27" s="365"/>
      <c r="AN27" s="365"/>
      <c r="AO27" s="365"/>
      <c r="AP27" s="49"/>
      <c r="AQ27" s="51"/>
      <c r="BE27" s="354"/>
    </row>
    <row r="28" spans="2:71" s="2" customFormat="1" ht="14.45" hidden="1" customHeight="1">
      <c r="B28" s="48"/>
      <c r="C28" s="49"/>
      <c r="D28" s="49"/>
      <c r="E28" s="49"/>
      <c r="F28" s="50" t="s">
        <v>56</v>
      </c>
      <c r="G28" s="49"/>
      <c r="H28" s="49"/>
      <c r="I28" s="49"/>
      <c r="J28" s="49"/>
      <c r="K28" s="49"/>
      <c r="L28" s="364">
        <v>0.21</v>
      </c>
      <c r="M28" s="365"/>
      <c r="N28" s="365"/>
      <c r="O28" s="365"/>
      <c r="P28" s="49"/>
      <c r="Q28" s="49"/>
      <c r="R28" s="49"/>
      <c r="S28" s="49"/>
      <c r="T28" s="49"/>
      <c r="U28" s="49"/>
      <c r="V28" s="49"/>
      <c r="W28" s="366">
        <f>ROUND(BB51,2)</f>
        <v>0</v>
      </c>
      <c r="X28" s="365"/>
      <c r="Y28" s="365"/>
      <c r="Z28" s="365"/>
      <c r="AA28" s="365"/>
      <c r="AB28" s="365"/>
      <c r="AC28" s="365"/>
      <c r="AD28" s="365"/>
      <c r="AE28" s="365"/>
      <c r="AF28" s="49"/>
      <c r="AG28" s="49"/>
      <c r="AH28" s="49"/>
      <c r="AI28" s="49"/>
      <c r="AJ28" s="49"/>
      <c r="AK28" s="366">
        <v>0</v>
      </c>
      <c r="AL28" s="365"/>
      <c r="AM28" s="365"/>
      <c r="AN28" s="365"/>
      <c r="AO28" s="365"/>
      <c r="AP28" s="49"/>
      <c r="AQ28" s="51"/>
      <c r="BE28" s="354"/>
    </row>
    <row r="29" spans="2:71" s="2" customFormat="1" ht="14.45" hidden="1" customHeight="1">
      <c r="B29" s="48"/>
      <c r="C29" s="49"/>
      <c r="D29" s="49"/>
      <c r="E29" s="49"/>
      <c r="F29" s="50" t="s">
        <v>57</v>
      </c>
      <c r="G29" s="49"/>
      <c r="H29" s="49"/>
      <c r="I29" s="49"/>
      <c r="J29" s="49"/>
      <c r="K29" s="49"/>
      <c r="L29" s="364">
        <v>0.15</v>
      </c>
      <c r="M29" s="365"/>
      <c r="N29" s="365"/>
      <c r="O29" s="365"/>
      <c r="P29" s="49"/>
      <c r="Q29" s="49"/>
      <c r="R29" s="49"/>
      <c r="S29" s="49"/>
      <c r="T29" s="49"/>
      <c r="U29" s="49"/>
      <c r="V29" s="49"/>
      <c r="W29" s="366">
        <f>ROUND(BC51,2)</f>
        <v>0</v>
      </c>
      <c r="X29" s="365"/>
      <c r="Y29" s="365"/>
      <c r="Z29" s="365"/>
      <c r="AA29" s="365"/>
      <c r="AB29" s="365"/>
      <c r="AC29" s="365"/>
      <c r="AD29" s="365"/>
      <c r="AE29" s="365"/>
      <c r="AF29" s="49"/>
      <c r="AG29" s="49"/>
      <c r="AH29" s="49"/>
      <c r="AI29" s="49"/>
      <c r="AJ29" s="49"/>
      <c r="AK29" s="366">
        <v>0</v>
      </c>
      <c r="AL29" s="365"/>
      <c r="AM29" s="365"/>
      <c r="AN29" s="365"/>
      <c r="AO29" s="365"/>
      <c r="AP29" s="49"/>
      <c r="AQ29" s="51"/>
      <c r="BE29" s="354"/>
    </row>
    <row r="30" spans="2:71" s="2" customFormat="1" ht="14.45" hidden="1" customHeight="1">
      <c r="B30" s="48"/>
      <c r="C30" s="49"/>
      <c r="D30" s="49"/>
      <c r="E30" s="49"/>
      <c r="F30" s="50" t="s">
        <v>58</v>
      </c>
      <c r="G30" s="49"/>
      <c r="H30" s="49"/>
      <c r="I30" s="49"/>
      <c r="J30" s="49"/>
      <c r="K30" s="49"/>
      <c r="L30" s="364">
        <v>0</v>
      </c>
      <c r="M30" s="365"/>
      <c r="N30" s="365"/>
      <c r="O30" s="365"/>
      <c r="P30" s="49"/>
      <c r="Q30" s="49"/>
      <c r="R30" s="49"/>
      <c r="S30" s="49"/>
      <c r="T30" s="49"/>
      <c r="U30" s="49"/>
      <c r="V30" s="49"/>
      <c r="W30" s="366">
        <f>ROUND(BD51,2)</f>
        <v>0</v>
      </c>
      <c r="X30" s="365"/>
      <c r="Y30" s="365"/>
      <c r="Z30" s="365"/>
      <c r="AA30" s="365"/>
      <c r="AB30" s="365"/>
      <c r="AC30" s="365"/>
      <c r="AD30" s="365"/>
      <c r="AE30" s="365"/>
      <c r="AF30" s="49"/>
      <c r="AG30" s="49"/>
      <c r="AH30" s="49"/>
      <c r="AI30" s="49"/>
      <c r="AJ30" s="49"/>
      <c r="AK30" s="366">
        <v>0</v>
      </c>
      <c r="AL30" s="365"/>
      <c r="AM30" s="365"/>
      <c r="AN30" s="365"/>
      <c r="AO30" s="365"/>
      <c r="AP30" s="49"/>
      <c r="AQ30" s="51"/>
      <c r="BE30" s="354"/>
    </row>
    <row r="31" spans="2:71" s="1" customFormat="1" ht="6.95"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6"/>
      <c r="BE31" s="354"/>
    </row>
    <row r="32" spans="2:71" s="1" customFormat="1" ht="25.9" customHeight="1">
      <c r="B32" s="42"/>
      <c r="C32" s="52"/>
      <c r="D32" s="53" t="s">
        <v>59</v>
      </c>
      <c r="E32" s="54"/>
      <c r="F32" s="54"/>
      <c r="G32" s="54"/>
      <c r="H32" s="54"/>
      <c r="I32" s="54"/>
      <c r="J32" s="54"/>
      <c r="K32" s="54"/>
      <c r="L32" s="54"/>
      <c r="M32" s="54"/>
      <c r="N32" s="54"/>
      <c r="O32" s="54"/>
      <c r="P32" s="54"/>
      <c r="Q32" s="54"/>
      <c r="R32" s="54"/>
      <c r="S32" s="54"/>
      <c r="T32" s="55" t="s">
        <v>60</v>
      </c>
      <c r="U32" s="54"/>
      <c r="V32" s="54"/>
      <c r="W32" s="54"/>
      <c r="X32" s="367" t="s">
        <v>61</v>
      </c>
      <c r="Y32" s="368"/>
      <c r="Z32" s="368"/>
      <c r="AA32" s="368"/>
      <c r="AB32" s="368"/>
      <c r="AC32" s="54"/>
      <c r="AD32" s="54"/>
      <c r="AE32" s="54"/>
      <c r="AF32" s="54"/>
      <c r="AG32" s="54"/>
      <c r="AH32" s="54"/>
      <c r="AI32" s="54"/>
      <c r="AJ32" s="54"/>
      <c r="AK32" s="369">
        <f>SUM(AK23:AK30)</f>
        <v>0</v>
      </c>
      <c r="AL32" s="368"/>
      <c r="AM32" s="368"/>
      <c r="AN32" s="368"/>
      <c r="AO32" s="370"/>
      <c r="AP32" s="52"/>
      <c r="AQ32" s="56"/>
      <c r="BE32" s="354"/>
    </row>
    <row r="33" spans="2:56" s="1" customFormat="1" ht="6.95" customHeight="1">
      <c r="B33" s="42"/>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6"/>
    </row>
    <row r="34" spans="2:56" s="1" customFormat="1" ht="6.95" customHeight="1">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9"/>
    </row>
    <row r="38" spans="2:56" s="1" customFormat="1" ht="6.95" customHeight="1">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2"/>
    </row>
    <row r="39" spans="2:56" s="1" customFormat="1" ht="36.950000000000003" customHeight="1">
      <c r="B39" s="42"/>
      <c r="C39" s="63" t="s">
        <v>62</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2"/>
    </row>
    <row r="40" spans="2:56" s="1" customFormat="1" ht="6.95" customHeight="1">
      <c r="B40" s="42"/>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2"/>
    </row>
    <row r="41" spans="2:56" s="3" customFormat="1" ht="14.45" customHeight="1">
      <c r="B41" s="65"/>
      <c r="C41" s="66" t="s">
        <v>15</v>
      </c>
      <c r="D41" s="67"/>
      <c r="E41" s="67"/>
      <c r="F41" s="67"/>
      <c r="G41" s="67"/>
      <c r="H41" s="67"/>
      <c r="I41" s="67"/>
      <c r="J41" s="67"/>
      <c r="K41" s="67"/>
      <c r="L41" s="67" t="str">
        <f>K5</f>
        <v>POSP328-2017</v>
      </c>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8"/>
    </row>
    <row r="42" spans="2:56" s="4" customFormat="1" ht="36.950000000000003" customHeight="1">
      <c r="B42" s="69"/>
      <c r="C42" s="70" t="s">
        <v>18</v>
      </c>
      <c r="D42" s="71"/>
      <c r="E42" s="71"/>
      <c r="F42" s="71"/>
      <c r="G42" s="71"/>
      <c r="H42" s="71"/>
      <c r="I42" s="71"/>
      <c r="J42" s="71"/>
      <c r="K42" s="71"/>
      <c r="L42" s="371" t="str">
        <f>K6</f>
        <v>Tovéř, MK Lípa-Bytovky</v>
      </c>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71"/>
      <c r="AQ42" s="71"/>
      <c r="AR42" s="72"/>
    </row>
    <row r="43" spans="2:56" s="1" customFormat="1" ht="6.95" customHeight="1">
      <c r="B43" s="42"/>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2"/>
    </row>
    <row r="44" spans="2:56" s="1" customFormat="1">
      <c r="B44" s="42"/>
      <c r="C44" s="66" t="s">
        <v>26</v>
      </c>
      <c r="D44" s="64"/>
      <c r="E44" s="64"/>
      <c r="F44" s="64"/>
      <c r="G44" s="64"/>
      <c r="H44" s="64"/>
      <c r="I44" s="64"/>
      <c r="J44" s="64"/>
      <c r="K44" s="64"/>
      <c r="L44" s="73" t="str">
        <f>IF(K8="","",K8)</f>
        <v>Tovéř</v>
      </c>
      <c r="M44" s="64"/>
      <c r="N44" s="64"/>
      <c r="O44" s="64"/>
      <c r="P44" s="64"/>
      <c r="Q44" s="64"/>
      <c r="R44" s="64"/>
      <c r="S44" s="64"/>
      <c r="T44" s="64"/>
      <c r="U44" s="64"/>
      <c r="V44" s="64"/>
      <c r="W44" s="64"/>
      <c r="X44" s="64"/>
      <c r="Y44" s="64"/>
      <c r="Z44" s="64"/>
      <c r="AA44" s="64"/>
      <c r="AB44" s="64"/>
      <c r="AC44" s="64"/>
      <c r="AD44" s="64"/>
      <c r="AE44" s="64"/>
      <c r="AF44" s="64"/>
      <c r="AG44" s="64"/>
      <c r="AH44" s="64"/>
      <c r="AI44" s="66" t="s">
        <v>28</v>
      </c>
      <c r="AJ44" s="64"/>
      <c r="AK44" s="64"/>
      <c r="AL44" s="64"/>
      <c r="AM44" s="373" t="str">
        <f>IF(AN8= "","",AN8)</f>
        <v>14.07.2017</v>
      </c>
      <c r="AN44" s="373"/>
      <c r="AO44" s="64"/>
      <c r="AP44" s="64"/>
      <c r="AQ44" s="64"/>
      <c r="AR44" s="62"/>
    </row>
    <row r="45" spans="2:56" s="1" customFormat="1" ht="6.95" customHeight="1">
      <c r="B45" s="42"/>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2"/>
    </row>
    <row r="46" spans="2:56" s="1" customFormat="1">
      <c r="B46" s="42"/>
      <c r="C46" s="66" t="s">
        <v>36</v>
      </c>
      <c r="D46" s="64"/>
      <c r="E46" s="64"/>
      <c r="F46" s="64"/>
      <c r="G46" s="64"/>
      <c r="H46" s="64"/>
      <c r="I46" s="64"/>
      <c r="J46" s="64"/>
      <c r="K46" s="64"/>
      <c r="L46" s="67" t="str">
        <f>IF(E11= "","",E11)</f>
        <v>Obec Tovéř</v>
      </c>
      <c r="M46" s="64"/>
      <c r="N46" s="64"/>
      <c r="O46" s="64"/>
      <c r="P46" s="64"/>
      <c r="Q46" s="64"/>
      <c r="R46" s="64"/>
      <c r="S46" s="64"/>
      <c r="T46" s="64"/>
      <c r="U46" s="64"/>
      <c r="V46" s="64"/>
      <c r="W46" s="64"/>
      <c r="X46" s="64"/>
      <c r="Y46" s="64"/>
      <c r="Z46" s="64"/>
      <c r="AA46" s="64"/>
      <c r="AB46" s="64"/>
      <c r="AC46" s="64"/>
      <c r="AD46" s="64"/>
      <c r="AE46" s="64"/>
      <c r="AF46" s="64"/>
      <c r="AG46" s="64"/>
      <c r="AH46" s="64"/>
      <c r="AI46" s="66" t="s">
        <v>44</v>
      </c>
      <c r="AJ46" s="64"/>
      <c r="AK46" s="64"/>
      <c r="AL46" s="64"/>
      <c r="AM46" s="374" t="str">
        <f>IF(E17="","",E17)</f>
        <v>ing. Petr Doležel</v>
      </c>
      <c r="AN46" s="374"/>
      <c r="AO46" s="374"/>
      <c r="AP46" s="374"/>
      <c r="AQ46" s="64"/>
      <c r="AR46" s="62"/>
      <c r="AS46" s="375" t="s">
        <v>63</v>
      </c>
      <c r="AT46" s="376"/>
      <c r="AU46" s="75"/>
      <c r="AV46" s="75"/>
      <c r="AW46" s="75"/>
      <c r="AX46" s="75"/>
      <c r="AY46" s="75"/>
      <c r="AZ46" s="75"/>
      <c r="BA46" s="75"/>
      <c r="BB46" s="75"/>
      <c r="BC46" s="75"/>
      <c r="BD46" s="76"/>
    </row>
    <row r="47" spans="2:56" s="1" customFormat="1">
      <c r="B47" s="42"/>
      <c r="C47" s="66" t="s">
        <v>42</v>
      </c>
      <c r="D47" s="64"/>
      <c r="E47" s="64"/>
      <c r="F47" s="64"/>
      <c r="G47" s="64"/>
      <c r="H47" s="64"/>
      <c r="I47" s="64"/>
      <c r="J47" s="64"/>
      <c r="K47" s="64"/>
      <c r="L47" s="67" t="str">
        <f>IF(E14= "Vyplň údaj","",E14)</f>
        <v/>
      </c>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2"/>
      <c r="AS47" s="377"/>
      <c r="AT47" s="378"/>
      <c r="AU47" s="77"/>
      <c r="AV47" s="77"/>
      <c r="AW47" s="77"/>
      <c r="AX47" s="77"/>
      <c r="AY47" s="77"/>
      <c r="AZ47" s="77"/>
      <c r="BA47" s="77"/>
      <c r="BB47" s="77"/>
      <c r="BC47" s="77"/>
      <c r="BD47" s="78"/>
    </row>
    <row r="48" spans="2:56" s="1" customFormat="1" ht="10.9" customHeight="1">
      <c r="B48" s="42"/>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2"/>
      <c r="AS48" s="379"/>
      <c r="AT48" s="380"/>
      <c r="AU48" s="43"/>
      <c r="AV48" s="43"/>
      <c r="AW48" s="43"/>
      <c r="AX48" s="43"/>
      <c r="AY48" s="43"/>
      <c r="AZ48" s="43"/>
      <c r="BA48" s="43"/>
      <c r="BB48" s="43"/>
      <c r="BC48" s="43"/>
      <c r="BD48" s="79"/>
    </row>
    <row r="49" spans="1:91" s="1" customFormat="1" ht="29.25" customHeight="1">
      <c r="B49" s="42"/>
      <c r="C49" s="381" t="s">
        <v>64</v>
      </c>
      <c r="D49" s="382"/>
      <c r="E49" s="382"/>
      <c r="F49" s="382"/>
      <c r="G49" s="382"/>
      <c r="H49" s="80"/>
      <c r="I49" s="383" t="s">
        <v>65</v>
      </c>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4" t="s">
        <v>66</v>
      </c>
      <c r="AH49" s="382"/>
      <c r="AI49" s="382"/>
      <c r="AJ49" s="382"/>
      <c r="AK49" s="382"/>
      <c r="AL49" s="382"/>
      <c r="AM49" s="382"/>
      <c r="AN49" s="383" t="s">
        <v>67</v>
      </c>
      <c r="AO49" s="382"/>
      <c r="AP49" s="382"/>
      <c r="AQ49" s="81" t="s">
        <v>68</v>
      </c>
      <c r="AR49" s="62"/>
      <c r="AS49" s="82" t="s">
        <v>69</v>
      </c>
      <c r="AT49" s="83" t="s">
        <v>70</v>
      </c>
      <c r="AU49" s="83" t="s">
        <v>71</v>
      </c>
      <c r="AV49" s="83" t="s">
        <v>72</v>
      </c>
      <c r="AW49" s="83" t="s">
        <v>73</v>
      </c>
      <c r="AX49" s="83" t="s">
        <v>74</v>
      </c>
      <c r="AY49" s="83" t="s">
        <v>75</v>
      </c>
      <c r="AZ49" s="83" t="s">
        <v>76</v>
      </c>
      <c r="BA49" s="83" t="s">
        <v>77</v>
      </c>
      <c r="BB49" s="83" t="s">
        <v>78</v>
      </c>
      <c r="BC49" s="83" t="s">
        <v>79</v>
      </c>
      <c r="BD49" s="84" t="s">
        <v>80</v>
      </c>
    </row>
    <row r="50" spans="1:91" s="1" customFormat="1" ht="10.9" customHeight="1">
      <c r="B50" s="42"/>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2"/>
      <c r="AS50" s="85"/>
      <c r="AT50" s="86"/>
      <c r="AU50" s="86"/>
      <c r="AV50" s="86"/>
      <c r="AW50" s="86"/>
      <c r="AX50" s="86"/>
      <c r="AY50" s="86"/>
      <c r="AZ50" s="86"/>
      <c r="BA50" s="86"/>
      <c r="BB50" s="86"/>
      <c r="BC50" s="86"/>
      <c r="BD50" s="87"/>
    </row>
    <row r="51" spans="1:91" s="4" customFormat="1" ht="32.450000000000003" customHeight="1">
      <c r="B51" s="69"/>
      <c r="C51" s="88" t="s">
        <v>81</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392">
        <f>ROUND(AG52+AG54,2)</f>
        <v>0</v>
      </c>
      <c r="AH51" s="392"/>
      <c r="AI51" s="392"/>
      <c r="AJ51" s="392"/>
      <c r="AK51" s="392"/>
      <c r="AL51" s="392"/>
      <c r="AM51" s="392"/>
      <c r="AN51" s="393">
        <f>SUM(AG51,AT51)</f>
        <v>0</v>
      </c>
      <c r="AO51" s="393"/>
      <c r="AP51" s="393"/>
      <c r="AQ51" s="90" t="s">
        <v>41</v>
      </c>
      <c r="AR51" s="72"/>
      <c r="AS51" s="91">
        <f>ROUND(AS52+AS54,2)</f>
        <v>0</v>
      </c>
      <c r="AT51" s="92">
        <f>ROUND(SUM(AV51:AW51),2)</f>
        <v>0</v>
      </c>
      <c r="AU51" s="93">
        <f>ROUND(AU52+AU54,5)</f>
        <v>0</v>
      </c>
      <c r="AV51" s="92">
        <f>ROUND(AZ51*L26,2)</f>
        <v>0</v>
      </c>
      <c r="AW51" s="92">
        <f>ROUND(BA51*L27,2)</f>
        <v>0</v>
      </c>
      <c r="AX51" s="92">
        <f>ROUND(BB51*L26,2)</f>
        <v>0</v>
      </c>
      <c r="AY51" s="92">
        <f>ROUND(BC51*L27,2)</f>
        <v>0</v>
      </c>
      <c r="AZ51" s="92">
        <f>ROUND(AZ52+AZ54,2)</f>
        <v>0</v>
      </c>
      <c r="BA51" s="92">
        <f>ROUND(BA52+BA54,2)</f>
        <v>0</v>
      </c>
      <c r="BB51" s="92">
        <f>ROUND(BB52+BB54,2)</f>
        <v>0</v>
      </c>
      <c r="BC51" s="92">
        <f>ROUND(BC52+BC54,2)</f>
        <v>0</v>
      </c>
      <c r="BD51" s="94">
        <f>ROUND(BD52+BD54,2)</f>
        <v>0</v>
      </c>
      <c r="BS51" s="95" t="s">
        <v>82</v>
      </c>
      <c r="BT51" s="95" t="s">
        <v>83</v>
      </c>
      <c r="BU51" s="96" t="s">
        <v>84</v>
      </c>
      <c r="BV51" s="95" t="s">
        <v>85</v>
      </c>
      <c r="BW51" s="95" t="s">
        <v>7</v>
      </c>
      <c r="BX51" s="95" t="s">
        <v>86</v>
      </c>
      <c r="CL51" s="95" t="s">
        <v>22</v>
      </c>
    </row>
    <row r="52" spans="1:91" s="5" customFormat="1" ht="16.5" customHeight="1">
      <c r="B52" s="97"/>
      <c r="C52" s="98"/>
      <c r="D52" s="388" t="s">
        <v>25</v>
      </c>
      <c r="E52" s="388"/>
      <c r="F52" s="388"/>
      <c r="G52" s="388"/>
      <c r="H52" s="388"/>
      <c r="I52" s="99"/>
      <c r="J52" s="388" t="s">
        <v>19</v>
      </c>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7">
        <f>ROUND(AG53,2)</f>
        <v>0</v>
      </c>
      <c r="AH52" s="386"/>
      <c r="AI52" s="386"/>
      <c r="AJ52" s="386"/>
      <c r="AK52" s="386"/>
      <c r="AL52" s="386"/>
      <c r="AM52" s="386"/>
      <c r="AN52" s="385">
        <f>SUM(AG52,AT52)</f>
        <v>0</v>
      </c>
      <c r="AO52" s="386"/>
      <c r="AP52" s="386"/>
      <c r="AQ52" s="100" t="s">
        <v>87</v>
      </c>
      <c r="AR52" s="101"/>
      <c r="AS52" s="102">
        <f>ROUND(AS53,2)</f>
        <v>0</v>
      </c>
      <c r="AT52" s="103">
        <f>ROUND(SUM(AV52:AW52),2)</f>
        <v>0</v>
      </c>
      <c r="AU52" s="104">
        <f>ROUND(AU53,5)</f>
        <v>0</v>
      </c>
      <c r="AV52" s="103">
        <f>ROUND(AZ52*L26,2)</f>
        <v>0</v>
      </c>
      <c r="AW52" s="103">
        <f>ROUND(BA52*L27,2)</f>
        <v>0</v>
      </c>
      <c r="AX52" s="103">
        <f>ROUND(BB52*L26,2)</f>
        <v>0</v>
      </c>
      <c r="AY52" s="103">
        <f>ROUND(BC52*L27,2)</f>
        <v>0</v>
      </c>
      <c r="AZ52" s="103">
        <f>ROUND(AZ53,2)</f>
        <v>0</v>
      </c>
      <c r="BA52" s="103">
        <f>ROUND(BA53,2)</f>
        <v>0</v>
      </c>
      <c r="BB52" s="103">
        <f>ROUND(BB53,2)</f>
        <v>0</v>
      </c>
      <c r="BC52" s="103">
        <f>ROUND(BC53,2)</f>
        <v>0</v>
      </c>
      <c r="BD52" s="105">
        <f>ROUND(BD53,2)</f>
        <v>0</v>
      </c>
      <c r="BS52" s="106" t="s">
        <v>82</v>
      </c>
      <c r="BT52" s="106" t="s">
        <v>25</v>
      </c>
      <c r="BU52" s="106" t="s">
        <v>84</v>
      </c>
      <c r="BV52" s="106" t="s">
        <v>85</v>
      </c>
      <c r="BW52" s="106" t="s">
        <v>88</v>
      </c>
      <c r="BX52" s="106" t="s">
        <v>7</v>
      </c>
      <c r="CL52" s="106" t="s">
        <v>22</v>
      </c>
      <c r="CM52" s="106" t="s">
        <v>89</v>
      </c>
    </row>
    <row r="53" spans="1:91" s="6" customFormat="1" ht="16.5" customHeight="1">
      <c r="A53" s="107" t="s">
        <v>90</v>
      </c>
      <c r="B53" s="108"/>
      <c r="C53" s="109"/>
      <c r="D53" s="109"/>
      <c r="E53" s="391" t="s">
        <v>91</v>
      </c>
      <c r="F53" s="391"/>
      <c r="G53" s="391"/>
      <c r="H53" s="391"/>
      <c r="I53" s="391"/>
      <c r="J53" s="109"/>
      <c r="K53" s="391" t="s">
        <v>92</v>
      </c>
      <c r="L53" s="391"/>
      <c r="M53" s="391"/>
      <c r="N53" s="391"/>
      <c r="O53" s="391"/>
      <c r="P53" s="391"/>
      <c r="Q53" s="391"/>
      <c r="R53" s="391"/>
      <c r="S53" s="391"/>
      <c r="T53" s="391"/>
      <c r="U53" s="391"/>
      <c r="V53" s="391"/>
      <c r="W53" s="391"/>
      <c r="X53" s="391"/>
      <c r="Y53" s="391"/>
      <c r="Z53" s="391"/>
      <c r="AA53" s="391"/>
      <c r="AB53" s="391"/>
      <c r="AC53" s="391"/>
      <c r="AD53" s="391"/>
      <c r="AE53" s="391"/>
      <c r="AF53" s="391"/>
      <c r="AG53" s="389">
        <f>'1-1 - Tovéř, MK Lípa-Byto...'!J29</f>
        <v>0</v>
      </c>
      <c r="AH53" s="390"/>
      <c r="AI53" s="390"/>
      <c r="AJ53" s="390"/>
      <c r="AK53" s="390"/>
      <c r="AL53" s="390"/>
      <c r="AM53" s="390"/>
      <c r="AN53" s="389">
        <f>SUM(AG53,AT53)</f>
        <v>0</v>
      </c>
      <c r="AO53" s="390"/>
      <c r="AP53" s="390"/>
      <c r="AQ53" s="110" t="s">
        <v>93</v>
      </c>
      <c r="AR53" s="111"/>
      <c r="AS53" s="112">
        <v>0</v>
      </c>
      <c r="AT53" s="113">
        <f>ROUND(SUM(AV53:AW53),2)</f>
        <v>0</v>
      </c>
      <c r="AU53" s="114">
        <f>'1-1 - Tovéř, MK Lípa-Byto...'!P90</f>
        <v>0</v>
      </c>
      <c r="AV53" s="113">
        <f>'1-1 - Tovéř, MK Lípa-Byto...'!J32</f>
        <v>0</v>
      </c>
      <c r="AW53" s="113">
        <f>'1-1 - Tovéř, MK Lípa-Byto...'!J33</f>
        <v>0</v>
      </c>
      <c r="AX53" s="113">
        <f>'1-1 - Tovéř, MK Lípa-Byto...'!J34</f>
        <v>0</v>
      </c>
      <c r="AY53" s="113">
        <f>'1-1 - Tovéř, MK Lípa-Byto...'!J35</f>
        <v>0</v>
      </c>
      <c r="AZ53" s="113">
        <f>'1-1 - Tovéř, MK Lípa-Byto...'!F32</f>
        <v>0</v>
      </c>
      <c r="BA53" s="113">
        <f>'1-1 - Tovéř, MK Lípa-Byto...'!F33</f>
        <v>0</v>
      </c>
      <c r="BB53" s="113">
        <f>'1-1 - Tovéř, MK Lípa-Byto...'!F34</f>
        <v>0</v>
      </c>
      <c r="BC53" s="113">
        <f>'1-1 - Tovéř, MK Lípa-Byto...'!F35</f>
        <v>0</v>
      </c>
      <c r="BD53" s="115">
        <f>'1-1 - Tovéř, MK Lípa-Byto...'!F36</f>
        <v>0</v>
      </c>
      <c r="BT53" s="116" t="s">
        <v>89</v>
      </c>
      <c r="BV53" s="116" t="s">
        <v>85</v>
      </c>
      <c r="BW53" s="116" t="s">
        <v>94</v>
      </c>
      <c r="BX53" s="116" t="s">
        <v>88</v>
      </c>
      <c r="CL53" s="116" t="s">
        <v>22</v>
      </c>
    </row>
    <row r="54" spans="1:91" s="5" customFormat="1" ht="31.5" customHeight="1">
      <c r="B54" s="97"/>
      <c r="C54" s="98"/>
      <c r="D54" s="388" t="s">
        <v>89</v>
      </c>
      <c r="E54" s="388"/>
      <c r="F54" s="388"/>
      <c r="G54" s="388"/>
      <c r="H54" s="388"/>
      <c r="I54" s="99"/>
      <c r="J54" s="388" t="s">
        <v>95</v>
      </c>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7">
        <f>ROUND(AG55,2)</f>
        <v>0</v>
      </c>
      <c r="AH54" s="386"/>
      <c r="AI54" s="386"/>
      <c r="AJ54" s="386"/>
      <c r="AK54" s="386"/>
      <c r="AL54" s="386"/>
      <c r="AM54" s="386"/>
      <c r="AN54" s="385">
        <f>SUM(AG54,AT54)</f>
        <v>0</v>
      </c>
      <c r="AO54" s="386"/>
      <c r="AP54" s="386"/>
      <c r="AQ54" s="100" t="s">
        <v>87</v>
      </c>
      <c r="AR54" s="101"/>
      <c r="AS54" s="102">
        <f>ROUND(AS55,2)</f>
        <v>0</v>
      </c>
      <c r="AT54" s="103">
        <f>ROUND(SUM(AV54:AW54),2)</f>
        <v>0</v>
      </c>
      <c r="AU54" s="104">
        <f>ROUND(AU55,5)</f>
        <v>0</v>
      </c>
      <c r="AV54" s="103">
        <f>ROUND(AZ54*L26,2)</f>
        <v>0</v>
      </c>
      <c r="AW54" s="103">
        <f>ROUND(BA54*L27,2)</f>
        <v>0</v>
      </c>
      <c r="AX54" s="103">
        <f>ROUND(BB54*L26,2)</f>
        <v>0</v>
      </c>
      <c r="AY54" s="103">
        <f>ROUND(BC54*L27,2)</f>
        <v>0</v>
      </c>
      <c r="AZ54" s="103">
        <f>ROUND(AZ55,2)</f>
        <v>0</v>
      </c>
      <c r="BA54" s="103">
        <f>ROUND(BA55,2)</f>
        <v>0</v>
      </c>
      <c r="BB54" s="103">
        <f>ROUND(BB55,2)</f>
        <v>0</v>
      </c>
      <c r="BC54" s="103">
        <f>ROUND(BC55,2)</f>
        <v>0</v>
      </c>
      <c r="BD54" s="105">
        <f>ROUND(BD55,2)</f>
        <v>0</v>
      </c>
      <c r="BS54" s="106" t="s">
        <v>82</v>
      </c>
      <c r="BT54" s="106" t="s">
        <v>25</v>
      </c>
      <c r="BU54" s="106" t="s">
        <v>84</v>
      </c>
      <c r="BV54" s="106" t="s">
        <v>85</v>
      </c>
      <c r="BW54" s="106" t="s">
        <v>96</v>
      </c>
      <c r="BX54" s="106" t="s">
        <v>7</v>
      </c>
      <c r="CL54" s="106" t="s">
        <v>97</v>
      </c>
      <c r="CM54" s="106" t="s">
        <v>89</v>
      </c>
    </row>
    <row r="55" spans="1:91" s="6" customFormat="1" ht="28.5" customHeight="1">
      <c r="A55" s="107" t="s">
        <v>90</v>
      </c>
      <c r="B55" s="108"/>
      <c r="C55" s="109"/>
      <c r="D55" s="109"/>
      <c r="E55" s="391" t="s">
        <v>98</v>
      </c>
      <c r="F55" s="391"/>
      <c r="G55" s="391"/>
      <c r="H55" s="391"/>
      <c r="I55" s="391"/>
      <c r="J55" s="109"/>
      <c r="K55" s="391" t="s">
        <v>99</v>
      </c>
      <c r="L55" s="391"/>
      <c r="M55" s="391"/>
      <c r="N55" s="391"/>
      <c r="O55" s="391"/>
      <c r="P55" s="391"/>
      <c r="Q55" s="391"/>
      <c r="R55" s="391"/>
      <c r="S55" s="391"/>
      <c r="T55" s="391"/>
      <c r="U55" s="391"/>
      <c r="V55" s="391"/>
      <c r="W55" s="391"/>
      <c r="X55" s="391"/>
      <c r="Y55" s="391"/>
      <c r="Z55" s="391"/>
      <c r="AA55" s="391"/>
      <c r="AB55" s="391"/>
      <c r="AC55" s="391"/>
      <c r="AD55" s="391"/>
      <c r="AE55" s="391"/>
      <c r="AF55" s="391"/>
      <c r="AG55" s="389">
        <f>'2-1 - VON - VEDLEJŠÍ A OS...'!J29</f>
        <v>0</v>
      </c>
      <c r="AH55" s="390"/>
      <c r="AI55" s="390"/>
      <c r="AJ55" s="390"/>
      <c r="AK55" s="390"/>
      <c r="AL55" s="390"/>
      <c r="AM55" s="390"/>
      <c r="AN55" s="389">
        <f>SUM(AG55,AT55)</f>
        <v>0</v>
      </c>
      <c r="AO55" s="390"/>
      <c r="AP55" s="390"/>
      <c r="AQ55" s="110" t="s">
        <v>93</v>
      </c>
      <c r="AR55" s="111"/>
      <c r="AS55" s="117">
        <v>0</v>
      </c>
      <c r="AT55" s="118">
        <f>ROUND(SUM(AV55:AW55),2)</f>
        <v>0</v>
      </c>
      <c r="AU55" s="119">
        <f>'2-1 - VON - VEDLEJŠÍ A OS...'!P86</f>
        <v>0</v>
      </c>
      <c r="AV55" s="118">
        <f>'2-1 - VON - VEDLEJŠÍ A OS...'!J32</f>
        <v>0</v>
      </c>
      <c r="AW55" s="118">
        <f>'2-1 - VON - VEDLEJŠÍ A OS...'!J33</f>
        <v>0</v>
      </c>
      <c r="AX55" s="118">
        <f>'2-1 - VON - VEDLEJŠÍ A OS...'!J34</f>
        <v>0</v>
      </c>
      <c r="AY55" s="118">
        <f>'2-1 - VON - VEDLEJŠÍ A OS...'!J35</f>
        <v>0</v>
      </c>
      <c r="AZ55" s="118">
        <f>'2-1 - VON - VEDLEJŠÍ A OS...'!F32</f>
        <v>0</v>
      </c>
      <c r="BA55" s="118">
        <f>'2-1 - VON - VEDLEJŠÍ A OS...'!F33</f>
        <v>0</v>
      </c>
      <c r="BB55" s="118">
        <f>'2-1 - VON - VEDLEJŠÍ A OS...'!F34</f>
        <v>0</v>
      </c>
      <c r="BC55" s="118">
        <f>'2-1 - VON - VEDLEJŠÍ A OS...'!F35</f>
        <v>0</v>
      </c>
      <c r="BD55" s="120">
        <f>'2-1 - VON - VEDLEJŠÍ A OS...'!F36</f>
        <v>0</v>
      </c>
      <c r="BT55" s="116" t="s">
        <v>89</v>
      </c>
      <c r="BV55" s="116" t="s">
        <v>85</v>
      </c>
      <c r="BW55" s="116" t="s">
        <v>100</v>
      </c>
      <c r="BX55" s="116" t="s">
        <v>96</v>
      </c>
      <c r="CL55" s="116" t="s">
        <v>97</v>
      </c>
    </row>
    <row r="56" spans="1:91" s="1" customFormat="1" ht="30" customHeight="1">
      <c r="B56" s="42"/>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2"/>
    </row>
    <row r="57" spans="1:91" s="1" customFormat="1" ht="6.95" customHeight="1">
      <c r="B57" s="57"/>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62"/>
    </row>
  </sheetData>
  <sheetProtection password="CC35" sheet="1" objects="1" scenarios="1" formatCells="0" formatColumns="0" formatRows="0" sort="0" autoFilter="0"/>
  <mergeCells count="53">
    <mergeCell ref="AG51:AM51"/>
    <mergeCell ref="AN51:AP51"/>
    <mergeCell ref="AR2:BE2"/>
    <mergeCell ref="AN54:AP54"/>
    <mergeCell ref="AG54:AM54"/>
    <mergeCell ref="D54:H54"/>
    <mergeCell ref="J54:AF54"/>
    <mergeCell ref="AN55:AP55"/>
    <mergeCell ref="AG55:AM55"/>
    <mergeCell ref="E55:I55"/>
    <mergeCell ref="K55:AF55"/>
    <mergeCell ref="AN52:AP52"/>
    <mergeCell ref="AG52:AM52"/>
    <mergeCell ref="D52:H52"/>
    <mergeCell ref="J52:AF52"/>
    <mergeCell ref="AN53:AP53"/>
    <mergeCell ref="AG53:AM53"/>
    <mergeCell ref="E53:I53"/>
    <mergeCell ref="K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3" location="'1-1 - Tovéř, MK Lípa-Byto...'!C2" display="/"/>
    <hyperlink ref="A55" location="'2-1 - VON - VEDLEJŠÍ A OS...'!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5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21" customWidth="1"/>
    <col min="10" max="10" width="23.5" customWidth="1"/>
    <col min="11" max="11" width="15.5" customWidth="1"/>
    <col min="19" max="19" width="8.1640625" customWidth="1"/>
    <col min="20" max="20" width="29.6640625" customWidth="1"/>
    <col min="21" max="21" width="16.33203125"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22"/>
      <c r="C1" s="122"/>
      <c r="D1" s="123" t="s">
        <v>1</v>
      </c>
      <c r="E1" s="122"/>
      <c r="F1" s="124" t="s">
        <v>101</v>
      </c>
      <c r="G1" s="403" t="s">
        <v>102</v>
      </c>
      <c r="H1" s="403"/>
      <c r="I1" s="125"/>
      <c r="J1" s="124" t="s">
        <v>103</v>
      </c>
      <c r="K1" s="123" t="s">
        <v>104</v>
      </c>
      <c r="L1" s="124" t="s">
        <v>105</v>
      </c>
      <c r="M1" s="124"/>
      <c r="N1" s="124"/>
      <c r="O1" s="124"/>
      <c r="P1" s="124"/>
      <c r="Q1" s="124"/>
      <c r="R1" s="124"/>
      <c r="S1" s="124"/>
      <c r="T1" s="124"/>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94"/>
      <c r="M2" s="394"/>
      <c r="N2" s="394"/>
      <c r="O2" s="394"/>
      <c r="P2" s="394"/>
      <c r="Q2" s="394"/>
      <c r="R2" s="394"/>
      <c r="S2" s="394"/>
      <c r="T2" s="394"/>
      <c r="U2" s="394"/>
      <c r="V2" s="394"/>
      <c r="AT2" s="24" t="s">
        <v>94</v>
      </c>
    </row>
    <row r="3" spans="1:70" ht="6.95" customHeight="1">
      <c r="B3" s="25"/>
      <c r="C3" s="26"/>
      <c r="D3" s="26"/>
      <c r="E3" s="26"/>
      <c r="F3" s="26"/>
      <c r="G3" s="26"/>
      <c r="H3" s="26"/>
      <c r="I3" s="126"/>
      <c r="J3" s="26"/>
      <c r="K3" s="27"/>
      <c r="AT3" s="24" t="s">
        <v>89</v>
      </c>
    </row>
    <row r="4" spans="1:70" ht="36.950000000000003" customHeight="1">
      <c r="B4" s="28"/>
      <c r="C4" s="29"/>
      <c r="D4" s="30" t="s">
        <v>106</v>
      </c>
      <c r="E4" s="29"/>
      <c r="F4" s="29"/>
      <c r="G4" s="29"/>
      <c r="H4" s="29"/>
      <c r="I4" s="127"/>
      <c r="J4" s="29"/>
      <c r="K4" s="31"/>
      <c r="M4" s="32" t="s">
        <v>12</v>
      </c>
      <c r="AT4" s="24" t="s">
        <v>6</v>
      </c>
    </row>
    <row r="5" spans="1:70" ht="6.95" customHeight="1">
      <c r="B5" s="28"/>
      <c r="C5" s="29"/>
      <c r="D5" s="29"/>
      <c r="E5" s="29"/>
      <c r="F5" s="29"/>
      <c r="G5" s="29"/>
      <c r="H5" s="29"/>
      <c r="I5" s="127"/>
      <c r="J5" s="29"/>
      <c r="K5" s="31"/>
    </row>
    <row r="6" spans="1:70">
      <c r="B6" s="28"/>
      <c r="C6" s="29"/>
      <c r="D6" s="37" t="s">
        <v>18</v>
      </c>
      <c r="E6" s="29"/>
      <c r="F6" s="29"/>
      <c r="G6" s="29"/>
      <c r="H6" s="29"/>
      <c r="I6" s="127"/>
      <c r="J6" s="29"/>
      <c r="K6" s="31"/>
    </row>
    <row r="7" spans="1:70" ht="16.5" customHeight="1">
      <c r="B7" s="28"/>
      <c r="C7" s="29"/>
      <c r="D7" s="29"/>
      <c r="E7" s="395" t="str">
        <f>'Rekapitulace stavby'!K6</f>
        <v>Tovéř, MK Lípa-Bytovky</v>
      </c>
      <c r="F7" s="396"/>
      <c r="G7" s="396"/>
      <c r="H7" s="396"/>
      <c r="I7" s="127"/>
      <c r="J7" s="29"/>
      <c r="K7" s="31"/>
    </row>
    <row r="8" spans="1:70">
      <c r="B8" s="28"/>
      <c r="C8" s="29"/>
      <c r="D8" s="37" t="s">
        <v>107</v>
      </c>
      <c r="E8" s="29"/>
      <c r="F8" s="29"/>
      <c r="G8" s="29"/>
      <c r="H8" s="29"/>
      <c r="I8" s="127"/>
      <c r="J8" s="29"/>
      <c r="K8" s="31"/>
    </row>
    <row r="9" spans="1:70" s="1" customFormat="1" ht="16.5" customHeight="1">
      <c r="B9" s="42"/>
      <c r="C9" s="43"/>
      <c r="D9" s="43"/>
      <c r="E9" s="395" t="s">
        <v>108</v>
      </c>
      <c r="F9" s="397"/>
      <c r="G9" s="397"/>
      <c r="H9" s="397"/>
      <c r="I9" s="128"/>
      <c r="J9" s="43"/>
      <c r="K9" s="46"/>
    </row>
    <row r="10" spans="1:70" s="1" customFormat="1">
      <c r="B10" s="42"/>
      <c r="C10" s="43"/>
      <c r="D10" s="37" t="s">
        <v>109</v>
      </c>
      <c r="E10" s="43"/>
      <c r="F10" s="43"/>
      <c r="G10" s="43"/>
      <c r="H10" s="43"/>
      <c r="I10" s="128"/>
      <c r="J10" s="43"/>
      <c r="K10" s="46"/>
    </row>
    <row r="11" spans="1:70" s="1" customFormat="1" ht="36.950000000000003" customHeight="1">
      <c r="B11" s="42"/>
      <c r="C11" s="43"/>
      <c r="D11" s="43"/>
      <c r="E11" s="398" t="s">
        <v>110</v>
      </c>
      <c r="F11" s="397"/>
      <c r="G11" s="397"/>
      <c r="H11" s="397"/>
      <c r="I11" s="128"/>
      <c r="J11" s="43"/>
      <c r="K11" s="46"/>
    </row>
    <row r="12" spans="1:70" s="1" customFormat="1" ht="13.5">
      <c r="B12" s="42"/>
      <c r="C12" s="43"/>
      <c r="D12" s="43"/>
      <c r="E12" s="43"/>
      <c r="F12" s="43"/>
      <c r="G12" s="43"/>
      <c r="H12" s="43"/>
      <c r="I12" s="128"/>
      <c r="J12" s="43"/>
      <c r="K12" s="46"/>
    </row>
    <row r="13" spans="1:70" s="1" customFormat="1" ht="14.45" customHeight="1">
      <c r="B13" s="42"/>
      <c r="C13" s="43"/>
      <c r="D13" s="37" t="s">
        <v>21</v>
      </c>
      <c r="E13" s="43"/>
      <c r="F13" s="35" t="s">
        <v>22</v>
      </c>
      <c r="G13" s="43"/>
      <c r="H13" s="43"/>
      <c r="I13" s="129" t="s">
        <v>23</v>
      </c>
      <c r="J13" s="35" t="s">
        <v>24</v>
      </c>
      <c r="K13" s="46"/>
    </row>
    <row r="14" spans="1:70" s="1" customFormat="1" ht="14.45" customHeight="1">
      <c r="B14" s="42"/>
      <c r="C14" s="43"/>
      <c r="D14" s="37" t="s">
        <v>26</v>
      </c>
      <c r="E14" s="43"/>
      <c r="F14" s="35" t="s">
        <v>27</v>
      </c>
      <c r="G14" s="43"/>
      <c r="H14" s="43"/>
      <c r="I14" s="129" t="s">
        <v>28</v>
      </c>
      <c r="J14" s="130" t="str">
        <f>'Rekapitulace stavby'!AN8</f>
        <v>14.07.2017</v>
      </c>
      <c r="K14" s="46"/>
    </row>
    <row r="15" spans="1:70" s="1" customFormat="1" ht="21.75" customHeight="1">
      <c r="B15" s="42"/>
      <c r="C15" s="43"/>
      <c r="D15" s="34" t="s">
        <v>31</v>
      </c>
      <c r="E15" s="43"/>
      <c r="F15" s="39" t="s">
        <v>32</v>
      </c>
      <c r="G15" s="43"/>
      <c r="H15" s="43"/>
      <c r="I15" s="131" t="s">
        <v>33</v>
      </c>
      <c r="J15" s="39" t="s">
        <v>34</v>
      </c>
      <c r="K15" s="46"/>
    </row>
    <row r="16" spans="1:70" s="1" customFormat="1" ht="14.45" customHeight="1">
      <c r="B16" s="42"/>
      <c r="C16" s="43"/>
      <c r="D16" s="37" t="s">
        <v>36</v>
      </c>
      <c r="E16" s="43"/>
      <c r="F16" s="43"/>
      <c r="G16" s="43"/>
      <c r="H16" s="43"/>
      <c r="I16" s="129" t="s">
        <v>37</v>
      </c>
      <c r="J16" s="35" t="s">
        <v>38</v>
      </c>
      <c r="K16" s="46"/>
    </row>
    <row r="17" spans="2:11" s="1" customFormat="1" ht="18" customHeight="1">
      <c r="B17" s="42"/>
      <c r="C17" s="43"/>
      <c r="D17" s="43"/>
      <c r="E17" s="35" t="s">
        <v>39</v>
      </c>
      <c r="F17" s="43"/>
      <c r="G17" s="43"/>
      <c r="H17" s="43"/>
      <c r="I17" s="129" t="s">
        <v>40</v>
      </c>
      <c r="J17" s="35" t="s">
        <v>41</v>
      </c>
      <c r="K17" s="46"/>
    </row>
    <row r="18" spans="2:11" s="1" customFormat="1" ht="6.95" customHeight="1">
      <c r="B18" s="42"/>
      <c r="C18" s="43"/>
      <c r="D18" s="43"/>
      <c r="E18" s="43"/>
      <c r="F18" s="43"/>
      <c r="G18" s="43"/>
      <c r="H18" s="43"/>
      <c r="I18" s="128"/>
      <c r="J18" s="43"/>
      <c r="K18" s="46"/>
    </row>
    <row r="19" spans="2:11" s="1" customFormat="1" ht="14.45" customHeight="1">
      <c r="B19" s="42"/>
      <c r="C19" s="43"/>
      <c r="D19" s="37" t="s">
        <v>42</v>
      </c>
      <c r="E19" s="43"/>
      <c r="F19" s="43"/>
      <c r="G19" s="43"/>
      <c r="H19" s="43"/>
      <c r="I19" s="129" t="s">
        <v>37</v>
      </c>
      <c r="J19" s="35" t="str">
        <f>IF('Rekapitulace stavby'!AN13="Vyplň údaj","",IF('Rekapitulace stavby'!AN13="","",'Rekapitulace stavby'!AN13))</f>
        <v/>
      </c>
      <c r="K19" s="46"/>
    </row>
    <row r="20" spans="2:11" s="1" customFormat="1" ht="18" customHeight="1">
      <c r="B20" s="42"/>
      <c r="C20" s="43"/>
      <c r="D20" s="43"/>
      <c r="E20" s="35" t="str">
        <f>IF('Rekapitulace stavby'!E14="Vyplň údaj","",IF('Rekapitulace stavby'!E14="","",'Rekapitulace stavby'!E14))</f>
        <v/>
      </c>
      <c r="F20" s="43"/>
      <c r="G20" s="43"/>
      <c r="H20" s="43"/>
      <c r="I20" s="129" t="s">
        <v>40</v>
      </c>
      <c r="J20" s="35" t="str">
        <f>IF('Rekapitulace stavby'!AN14="Vyplň údaj","",IF('Rekapitulace stavby'!AN14="","",'Rekapitulace stavby'!AN14))</f>
        <v/>
      </c>
      <c r="K20" s="46"/>
    </row>
    <row r="21" spans="2:11" s="1" customFormat="1" ht="6.95" customHeight="1">
      <c r="B21" s="42"/>
      <c r="C21" s="43"/>
      <c r="D21" s="43"/>
      <c r="E21" s="43"/>
      <c r="F21" s="43"/>
      <c r="G21" s="43"/>
      <c r="H21" s="43"/>
      <c r="I21" s="128"/>
      <c r="J21" s="43"/>
      <c r="K21" s="46"/>
    </row>
    <row r="22" spans="2:11" s="1" customFormat="1" ht="14.45" customHeight="1">
      <c r="B22" s="42"/>
      <c r="C22" s="43"/>
      <c r="D22" s="37" t="s">
        <v>44</v>
      </c>
      <c r="E22" s="43"/>
      <c r="F22" s="43"/>
      <c r="G22" s="43"/>
      <c r="H22" s="43"/>
      <c r="I22" s="129" t="s">
        <v>37</v>
      </c>
      <c r="J22" s="35" t="s">
        <v>45</v>
      </c>
      <c r="K22" s="46"/>
    </row>
    <row r="23" spans="2:11" s="1" customFormat="1" ht="18" customHeight="1">
      <c r="B23" s="42"/>
      <c r="C23" s="43"/>
      <c r="D23" s="43"/>
      <c r="E23" s="35" t="s">
        <v>46</v>
      </c>
      <c r="F23" s="43"/>
      <c r="G23" s="43"/>
      <c r="H23" s="43"/>
      <c r="I23" s="129" t="s">
        <v>40</v>
      </c>
      <c r="J23" s="35" t="s">
        <v>47</v>
      </c>
      <c r="K23" s="46"/>
    </row>
    <row r="24" spans="2:11" s="1" customFormat="1" ht="6.95" customHeight="1">
      <c r="B24" s="42"/>
      <c r="C24" s="43"/>
      <c r="D24" s="43"/>
      <c r="E24" s="43"/>
      <c r="F24" s="43"/>
      <c r="G24" s="43"/>
      <c r="H24" s="43"/>
      <c r="I24" s="128"/>
      <c r="J24" s="43"/>
      <c r="K24" s="46"/>
    </row>
    <row r="25" spans="2:11" s="1" customFormat="1" ht="14.45" customHeight="1">
      <c r="B25" s="42"/>
      <c r="C25" s="43"/>
      <c r="D25" s="37" t="s">
        <v>48</v>
      </c>
      <c r="E25" s="43"/>
      <c r="F25" s="43"/>
      <c r="G25" s="43"/>
      <c r="H25" s="43"/>
      <c r="I25" s="128"/>
      <c r="J25" s="43"/>
      <c r="K25" s="46"/>
    </row>
    <row r="26" spans="2:11" s="7" customFormat="1" ht="16.5" customHeight="1">
      <c r="B26" s="132"/>
      <c r="C26" s="133"/>
      <c r="D26" s="133"/>
      <c r="E26" s="360" t="s">
        <v>41</v>
      </c>
      <c r="F26" s="360"/>
      <c r="G26" s="360"/>
      <c r="H26" s="360"/>
      <c r="I26" s="134"/>
      <c r="J26" s="133"/>
      <c r="K26" s="135"/>
    </row>
    <row r="27" spans="2:11" s="1" customFormat="1" ht="6.95" customHeight="1">
      <c r="B27" s="42"/>
      <c r="C27" s="43"/>
      <c r="D27" s="43"/>
      <c r="E27" s="43"/>
      <c r="F27" s="43"/>
      <c r="G27" s="43"/>
      <c r="H27" s="43"/>
      <c r="I27" s="128"/>
      <c r="J27" s="43"/>
      <c r="K27" s="46"/>
    </row>
    <row r="28" spans="2:11" s="1" customFormat="1" ht="6.95" customHeight="1">
      <c r="B28" s="42"/>
      <c r="C28" s="43"/>
      <c r="D28" s="86"/>
      <c r="E28" s="86"/>
      <c r="F28" s="86"/>
      <c r="G28" s="86"/>
      <c r="H28" s="86"/>
      <c r="I28" s="136"/>
      <c r="J28" s="86"/>
      <c r="K28" s="137"/>
    </row>
    <row r="29" spans="2:11" s="1" customFormat="1" ht="25.35" customHeight="1">
      <c r="B29" s="42"/>
      <c r="C29" s="43"/>
      <c r="D29" s="138" t="s">
        <v>49</v>
      </c>
      <c r="E29" s="43"/>
      <c r="F29" s="43"/>
      <c r="G29" s="43"/>
      <c r="H29" s="43"/>
      <c r="I29" s="128"/>
      <c r="J29" s="139">
        <f>ROUND(J90,2)</f>
        <v>0</v>
      </c>
      <c r="K29" s="46"/>
    </row>
    <row r="30" spans="2:11" s="1" customFormat="1" ht="6.95" customHeight="1">
      <c r="B30" s="42"/>
      <c r="C30" s="43"/>
      <c r="D30" s="86"/>
      <c r="E30" s="86"/>
      <c r="F30" s="86"/>
      <c r="G30" s="86"/>
      <c r="H30" s="86"/>
      <c r="I30" s="136"/>
      <c r="J30" s="86"/>
      <c r="K30" s="137"/>
    </row>
    <row r="31" spans="2:11" s="1" customFormat="1" ht="14.45" customHeight="1">
      <c r="B31" s="42"/>
      <c r="C31" s="43"/>
      <c r="D31" s="43"/>
      <c r="E31" s="43"/>
      <c r="F31" s="47" t="s">
        <v>51</v>
      </c>
      <c r="G31" s="43"/>
      <c r="H31" s="43"/>
      <c r="I31" s="140" t="s">
        <v>50</v>
      </c>
      <c r="J31" s="47" t="s">
        <v>52</v>
      </c>
      <c r="K31" s="46"/>
    </row>
    <row r="32" spans="2:11" s="1" customFormat="1" ht="14.45" customHeight="1">
      <c r="B32" s="42"/>
      <c r="C32" s="43"/>
      <c r="D32" s="50" t="s">
        <v>53</v>
      </c>
      <c r="E32" s="50" t="s">
        <v>54</v>
      </c>
      <c r="F32" s="141">
        <f>ROUND(SUM(BE90:BE458), 2)</f>
        <v>0</v>
      </c>
      <c r="G32" s="43"/>
      <c r="H32" s="43"/>
      <c r="I32" s="142">
        <v>0.21</v>
      </c>
      <c r="J32" s="141">
        <f>ROUND(ROUND((SUM(BE90:BE458)), 2)*I32, 2)</f>
        <v>0</v>
      </c>
      <c r="K32" s="46"/>
    </row>
    <row r="33" spans="2:11" s="1" customFormat="1" ht="14.45" customHeight="1">
      <c r="B33" s="42"/>
      <c r="C33" s="43"/>
      <c r="D33" s="43"/>
      <c r="E33" s="50" t="s">
        <v>55</v>
      </c>
      <c r="F33" s="141">
        <f>ROUND(SUM(BF90:BF458), 2)</f>
        <v>0</v>
      </c>
      <c r="G33" s="43"/>
      <c r="H33" s="43"/>
      <c r="I33" s="142">
        <v>0.15</v>
      </c>
      <c r="J33" s="141">
        <f>ROUND(ROUND((SUM(BF90:BF458)), 2)*I33, 2)</f>
        <v>0</v>
      </c>
      <c r="K33" s="46"/>
    </row>
    <row r="34" spans="2:11" s="1" customFormat="1" ht="14.45" hidden="1" customHeight="1">
      <c r="B34" s="42"/>
      <c r="C34" s="43"/>
      <c r="D34" s="43"/>
      <c r="E34" s="50" t="s">
        <v>56</v>
      </c>
      <c r="F34" s="141">
        <f>ROUND(SUM(BG90:BG458), 2)</f>
        <v>0</v>
      </c>
      <c r="G34" s="43"/>
      <c r="H34" s="43"/>
      <c r="I34" s="142">
        <v>0.21</v>
      </c>
      <c r="J34" s="141">
        <v>0</v>
      </c>
      <c r="K34" s="46"/>
    </row>
    <row r="35" spans="2:11" s="1" customFormat="1" ht="14.45" hidden="1" customHeight="1">
      <c r="B35" s="42"/>
      <c r="C35" s="43"/>
      <c r="D35" s="43"/>
      <c r="E35" s="50" t="s">
        <v>57</v>
      </c>
      <c r="F35" s="141">
        <f>ROUND(SUM(BH90:BH458), 2)</f>
        <v>0</v>
      </c>
      <c r="G35" s="43"/>
      <c r="H35" s="43"/>
      <c r="I35" s="142">
        <v>0.15</v>
      </c>
      <c r="J35" s="141">
        <v>0</v>
      </c>
      <c r="K35" s="46"/>
    </row>
    <row r="36" spans="2:11" s="1" customFormat="1" ht="14.45" hidden="1" customHeight="1">
      <c r="B36" s="42"/>
      <c r="C36" s="43"/>
      <c r="D36" s="43"/>
      <c r="E36" s="50" t="s">
        <v>58</v>
      </c>
      <c r="F36" s="141">
        <f>ROUND(SUM(BI90:BI458), 2)</f>
        <v>0</v>
      </c>
      <c r="G36" s="43"/>
      <c r="H36" s="43"/>
      <c r="I36" s="142">
        <v>0</v>
      </c>
      <c r="J36" s="141">
        <v>0</v>
      </c>
      <c r="K36" s="46"/>
    </row>
    <row r="37" spans="2:11" s="1" customFormat="1" ht="6.95" customHeight="1">
      <c r="B37" s="42"/>
      <c r="C37" s="43"/>
      <c r="D37" s="43"/>
      <c r="E37" s="43"/>
      <c r="F37" s="43"/>
      <c r="G37" s="43"/>
      <c r="H37" s="43"/>
      <c r="I37" s="128"/>
      <c r="J37" s="43"/>
      <c r="K37" s="46"/>
    </row>
    <row r="38" spans="2:11" s="1" customFormat="1" ht="25.35" customHeight="1">
      <c r="B38" s="42"/>
      <c r="C38" s="143"/>
      <c r="D38" s="144" t="s">
        <v>59</v>
      </c>
      <c r="E38" s="80"/>
      <c r="F38" s="80"/>
      <c r="G38" s="145" t="s">
        <v>60</v>
      </c>
      <c r="H38" s="146" t="s">
        <v>61</v>
      </c>
      <c r="I38" s="147"/>
      <c r="J38" s="148">
        <f>SUM(J29:J36)</f>
        <v>0</v>
      </c>
      <c r="K38" s="149"/>
    </row>
    <row r="39" spans="2:11" s="1" customFormat="1" ht="14.45" customHeight="1">
      <c r="B39" s="57"/>
      <c r="C39" s="58"/>
      <c r="D39" s="58"/>
      <c r="E39" s="58"/>
      <c r="F39" s="58"/>
      <c r="G39" s="58"/>
      <c r="H39" s="58"/>
      <c r="I39" s="150"/>
      <c r="J39" s="58"/>
      <c r="K39" s="59"/>
    </row>
    <row r="43" spans="2:11" s="1" customFormat="1" ht="6.95" customHeight="1">
      <c r="B43" s="151"/>
      <c r="C43" s="152"/>
      <c r="D43" s="152"/>
      <c r="E43" s="152"/>
      <c r="F43" s="152"/>
      <c r="G43" s="152"/>
      <c r="H43" s="152"/>
      <c r="I43" s="153"/>
      <c r="J43" s="152"/>
      <c r="K43" s="154"/>
    </row>
    <row r="44" spans="2:11" s="1" customFormat="1" ht="36.950000000000003" customHeight="1">
      <c r="B44" s="42"/>
      <c r="C44" s="30" t="s">
        <v>111</v>
      </c>
      <c r="D44" s="43"/>
      <c r="E44" s="43"/>
      <c r="F44" s="43"/>
      <c r="G44" s="43"/>
      <c r="H44" s="43"/>
      <c r="I44" s="128"/>
      <c r="J44" s="43"/>
      <c r="K44" s="46"/>
    </row>
    <row r="45" spans="2:11" s="1" customFormat="1" ht="6.95" customHeight="1">
      <c r="B45" s="42"/>
      <c r="C45" s="43"/>
      <c r="D45" s="43"/>
      <c r="E45" s="43"/>
      <c r="F45" s="43"/>
      <c r="G45" s="43"/>
      <c r="H45" s="43"/>
      <c r="I45" s="128"/>
      <c r="J45" s="43"/>
      <c r="K45" s="46"/>
    </row>
    <row r="46" spans="2:11" s="1" customFormat="1" ht="14.45" customHeight="1">
      <c r="B46" s="42"/>
      <c r="C46" s="37" t="s">
        <v>18</v>
      </c>
      <c r="D46" s="43"/>
      <c r="E46" s="43"/>
      <c r="F46" s="43"/>
      <c r="G46" s="43"/>
      <c r="H46" s="43"/>
      <c r="I46" s="128"/>
      <c r="J46" s="43"/>
      <c r="K46" s="46"/>
    </row>
    <row r="47" spans="2:11" s="1" customFormat="1" ht="16.5" customHeight="1">
      <c r="B47" s="42"/>
      <c r="C47" s="43"/>
      <c r="D47" s="43"/>
      <c r="E47" s="395" t="str">
        <f>E7</f>
        <v>Tovéř, MK Lípa-Bytovky</v>
      </c>
      <c r="F47" s="396"/>
      <c r="G47" s="396"/>
      <c r="H47" s="396"/>
      <c r="I47" s="128"/>
      <c r="J47" s="43"/>
      <c r="K47" s="46"/>
    </row>
    <row r="48" spans="2:11">
      <c r="B48" s="28"/>
      <c r="C48" s="37" t="s">
        <v>107</v>
      </c>
      <c r="D48" s="29"/>
      <c r="E48" s="29"/>
      <c r="F48" s="29"/>
      <c r="G48" s="29"/>
      <c r="H48" s="29"/>
      <c r="I48" s="127"/>
      <c r="J48" s="29"/>
      <c r="K48" s="31"/>
    </row>
    <row r="49" spans="2:47" s="1" customFormat="1" ht="16.5" customHeight="1">
      <c r="B49" s="42"/>
      <c r="C49" s="43"/>
      <c r="D49" s="43"/>
      <c r="E49" s="395" t="s">
        <v>108</v>
      </c>
      <c r="F49" s="397"/>
      <c r="G49" s="397"/>
      <c r="H49" s="397"/>
      <c r="I49" s="128"/>
      <c r="J49" s="43"/>
      <c r="K49" s="46"/>
    </row>
    <row r="50" spans="2:47" s="1" customFormat="1" ht="14.45" customHeight="1">
      <c r="B50" s="42"/>
      <c r="C50" s="37" t="s">
        <v>109</v>
      </c>
      <c r="D50" s="43"/>
      <c r="E50" s="43"/>
      <c r="F50" s="43"/>
      <c r="G50" s="43"/>
      <c r="H50" s="43"/>
      <c r="I50" s="128"/>
      <c r="J50" s="43"/>
      <c r="K50" s="46"/>
    </row>
    <row r="51" spans="2:47" s="1" customFormat="1" ht="17.25" customHeight="1">
      <c r="B51" s="42"/>
      <c r="C51" s="43"/>
      <c r="D51" s="43"/>
      <c r="E51" s="398" t="str">
        <f>E11</f>
        <v>1-1 - Tovéř, MK Lípa-Bytovky-soupis prací</v>
      </c>
      <c r="F51" s="397"/>
      <c r="G51" s="397"/>
      <c r="H51" s="397"/>
      <c r="I51" s="128"/>
      <c r="J51" s="43"/>
      <c r="K51" s="46"/>
    </row>
    <row r="52" spans="2:47" s="1" customFormat="1" ht="6.95" customHeight="1">
      <c r="B52" s="42"/>
      <c r="C52" s="43"/>
      <c r="D52" s="43"/>
      <c r="E52" s="43"/>
      <c r="F52" s="43"/>
      <c r="G52" s="43"/>
      <c r="H52" s="43"/>
      <c r="I52" s="128"/>
      <c r="J52" s="43"/>
      <c r="K52" s="46"/>
    </row>
    <row r="53" spans="2:47" s="1" customFormat="1" ht="18" customHeight="1">
      <c r="B53" s="42"/>
      <c r="C53" s="37" t="s">
        <v>26</v>
      </c>
      <c r="D53" s="43"/>
      <c r="E53" s="43"/>
      <c r="F53" s="35" t="str">
        <f>F14</f>
        <v>Tovéř</v>
      </c>
      <c r="G53" s="43"/>
      <c r="H53" s="43"/>
      <c r="I53" s="129" t="s">
        <v>28</v>
      </c>
      <c r="J53" s="130" t="str">
        <f>IF(J14="","",J14)</f>
        <v>14.07.2017</v>
      </c>
      <c r="K53" s="46"/>
    </row>
    <row r="54" spans="2:47" s="1" customFormat="1" ht="6.95" customHeight="1">
      <c r="B54" s="42"/>
      <c r="C54" s="43"/>
      <c r="D54" s="43"/>
      <c r="E54" s="43"/>
      <c r="F54" s="43"/>
      <c r="G54" s="43"/>
      <c r="H54" s="43"/>
      <c r="I54" s="128"/>
      <c r="J54" s="43"/>
      <c r="K54" s="46"/>
    </row>
    <row r="55" spans="2:47" s="1" customFormat="1">
      <c r="B55" s="42"/>
      <c r="C55" s="37" t="s">
        <v>36</v>
      </c>
      <c r="D55" s="43"/>
      <c r="E55" s="43"/>
      <c r="F55" s="35" t="str">
        <f>E17</f>
        <v>Obec Tovéř</v>
      </c>
      <c r="G55" s="43"/>
      <c r="H55" s="43"/>
      <c r="I55" s="129" t="s">
        <v>44</v>
      </c>
      <c r="J55" s="360" t="str">
        <f>E23</f>
        <v>ing. Petr Doležel</v>
      </c>
      <c r="K55" s="46"/>
    </row>
    <row r="56" spans="2:47" s="1" customFormat="1" ht="14.45" customHeight="1">
      <c r="B56" s="42"/>
      <c r="C56" s="37" t="s">
        <v>42</v>
      </c>
      <c r="D56" s="43"/>
      <c r="E56" s="43"/>
      <c r="F56" s="35" t="str">
        <f>IF(E20="","",E20)</f>
        <v/>
      </c>
      <c r="G56" s="43"/>
      <c r="H56" s="43"/>
      <c r="I56" s="128"/>
      <c r="J56" s="399"/>
      <c r="K56" s="46"/>
    </row>
    <row r="57" spans="2:47" s="1" customFormat="1" ht="10.35" customHeight="1">
      <c r="B57" s="42"/>
      <c r="C57" s="43"/>
      <c r="D57" s="43"/>
      <c r="E57" s="43"/>
      <c r="F57" s="43"/>
      <c r="G57" s="43"/>
      <c r="H57" s="43"/>
      <c r="I57" s="128"/>
      <c r="J57" s="43"/>
      <c r="K57" s="46"/>
    </row>
    <row r="58" spans="2:47" s="1" customFormat="1" ht="29.25" customHeight="1">
      <c r="B58" s="42"/>
      <c r="C58" s="155" t="s">
        <v>112</v>
      </c>
      <c r="D58" s="143"/>
      <c r="E58" s="143"/>
      <c r="F58" s="143"/>
      <c r="G58" s="143"/>
      <c r="H58" s="143"/>
      <c r="I58" s="156"/>
      <c r="J58" s="157" t="s">
        <v>113</v>
      </c>
      <c r="K58" s="158"/>
    </row>
    <row r="59" spans="2:47" s="1" customFormat="1" ht="10.35" customHeight="1">
      <c r="B59" s="42"/>
      <c r="C59" s="43"/>
      <c r="D59" s="43"/>
      <c r="E59" s="43"/>
      <c r="F59" s="43"/>
      <c r="G59" s="43"/>
      <c r="H59" s="43"/>
      <c r="I59" s="128"/>
      <c r="J59" s="43"/>
      <c r="K59" s="46"/>
    </row>
    <row r="60" spans="2:47" s="1" customFormat="1" ht="29.25" customHeight="1">
      <c r="B60" s="42"/>
      <c r="C60" s="159" t="s">
        <v>114</v>
      </c>
      <c r="D60" s="43"/>
      <c r="E60" s="43"/>
      <c r="F60" s="43"/>
      <c r="G60" s="43"/>
      <c r="H60" s="43"/>
      <c r="I60" s="128"/>
      <c r="J60" s="139">
        <f>J90</f>
        <v>0</v>
      </c>
      <c r="K60" s="46"/>
      <c r="AU60" s="24" t="s">
        <v>115</v>
      </c>
    </row>
    <row r="61" spans="2:47" s="8" customFormat="1" ht="24.95" customHeight="1">
      <c r="B61" s="160"/>
      <c r="C61" s="161"/>
      <c r="D61" s="162" t="s">
        <v>116</v>
      </c>
      <c r="E61" s="163"/>
      <c r="F61" s="163"/>
      <c r="G61" s="163"/>
      <c r="H61" s="163"/>
      <c r="I61" s="164"/>
      <c r="J61" s="165">
        <f>J91</f>
        <v>0</v>
      </c>
      <c r="K61" s="166"/>
    </row>
    <row r="62" spans="2:47" s="9" customFormat="1" ht="19.899999999999999" customHeight="1">
      <c r="B62" s="167"/>
      <c r="C62" s="168"/>
      <c r="D62" s="169" t="s">
        <v>117</v>
      </c>
      <c r="E62" s="170"/>
      <c r="F62" s="170"/>
      <c r="G62" s="170"/>
      <c r="H62" s="170"/>
      <c r="I62" s="171"/>
      <c r="J62" s="172">
        <f>J92</f>
        <v>0</v>
      </c>
      <c r="K62" s="173"/>
    </row>
    <row r="63" spans="2:47" s="9" customFormat="1" ht="19.899999999999999" customHeight="1">
      <c r="B63" s="167"/>
      <c r="C63" s="168"/>
      <c r="D63" s="169" t="s">
        <v>118</v>
      </c>
      <c r="E63" s="170"/>
      <c r="F63" s="170"/>
      <c r="G63" s="170"/>
      <c r="H63" s="170"/>
      <c r="I63" s="171"/>
      <c r="J63" s="172">
        <f>J193</f>
        <v>0</v>
      </c>
      <c r="K63" s="173"/>
    </row>
    <row r="64" spans="2:47" s="9" customFormat="1" ht="19.899999999999999" customHeight="1">
      <c r="B64" s="167"/>
      <c r="C64" s="168"/>
      <c r="D64" s="169" t="s">
        <v>119</v>
      </c>
      <c r="E64" s="170"/>
      <c r="F64" s="170"/>
      <c r="G64" s="170"/>
      <c r="H64" s="170"/>
      <c r="I64" s="171"/>
      <c r="J64" s="172">
        <f>J235</f>
        <v>0</v>
      </c>
      <c r="K64" s="173"/>
    </row>
    <row r="65" spans="2:12" s="9" customFormat="1" ht="19.899999999999999" customHeight="1">
      <c r="B65" s="167"/>
      <c r="C65" s="168"/>
      <c r="D65" s="169" t="s">
        <v>120</v>
      </c>
      <c r="E65" s="170"/>
      <c r="F65" s="170"/>
      <c r="G65" s="170"/>
      <c r="H65" s="170"/>
      <c r="I65" s="171"/>
      <c r="J65" s="172">
        <f>J315</f>
        <v>0</v>
      </c>
      <c r="K65" s="173"/>
    </row>
    <row r="66" spans="2:12" s="9" customFormat="1" ht="19.899999999999999" customHeight="1">
      <c r="B66" s="167"/>
      <c r="C66" s="168"/>
      <c r="D66" s="169" t="s">
        <v>121</v>
      </c>
      <c r="E66" s="170"/>
      <c r="F66" s="170"/>
      <c r="G66" s="170"/>
      <c r="H66" s="170"/>
      <c r="I66" s="171"/>
      <c r="J66" s="172">
        <f>J330</f>
        <v>0</v>
      </c>
      <c r="K66" s="173"/>
    </row>
    <row r="67" spans="2:12" s="9" customFormat="1" ht="19.899999999999999" customHeight="1">
      <c r="B67" s="167"/>
      <c r="C67" s="168"/>
      <c r="D67" s="169" t="s">
        <v>122</v>
      </c>
      <c r="E67" s="170"/>
      <c r="F67" s="170"/>
      <c r="G67" s="170"/>
      <c r="H67" s="170"/>
      <c r="I67" s="171"/>
      <c r="J67" s="172">
        <f>J348</f>
        <v>0</v>
      </c>
      <c r="K67" s="173"/>
    </row>
    <row r="68" spans="2:12" s="9" customFormat="1" ht="19.899999999999999" customHeight="1">
      <c r="B68" s="167"/>
      <c r="C68" s="168"/>
      <c r="D68" s="169" t="s">
        <v>123</v>
      </c>
      <c r="E68" s="170"/>
      <c r="F68" s="170"/>
      <c r="G68" s="170"/>
      <c r="H68" s="170"/>
      <c r="I68" s="171"/>
      <c r="J68" s="172">
        <f>J357</f>
        <v>0</v>
      </c>
      <c r="K68" s="173"/>
    </row>
    <row r="69" spans="2:12" s="1" customFormat="1" ht="21.75" customHeight="1">
      <c r="B69" s="42"/>
      <c r="C69" s="43"/>
      <c r="D69" s="43"/>
      <c r="E69" s="43"/>
      <c r="F69" s="43"/>
      <c r="G69" s="43"/>
      <c r="H69" s="43"/>
      <c r="I69" s="128"/>
      <c r="J69" s="43"/>
      <c r="K69" s="46"/>
    </row>
    <row r="70" spans="2:12" s="1" customFormat="1" ht="6.95" customHeight="1">
      <c r="B70" s="57"/>
      <c r="C70" s="58"/>
      <c r="D70" s="58"/>
      <c r="E70" s="58"/>
      <c r="F70" s="58"/>
      <c r="G70" s="58"/>
      <c r="H70" s="58"/>
      <c r="I70" s="150"/>
      <c r="J70" s="58"/>
      <c r="K70" s="59"/>
    </row>
    <row r="74" spans="2:12" s="1" customFormat="1" ht="6.95" customHeight="1">
      <c r="B74" s="60"/>
      <c r="C74" s="61"/>
      <c r="D74" s="61"/>
      <c r="E74" s="61"/>
      <c r="F74" s="61"/>
      <c r="G74" s="61"/>
      <c r="H74" s="61"/>
      <c r="I74" s="153"/>
      <c r="J74" s="61"/>
      <c r="K74" s="61"/>
      <c r="L74" s="62"/>
    </row>
    <row r="75" spans="2:12" s="1" customFormat="1" ht="36.950000000000003" customHeight="1">
      <c r="B75" s="42"/>
      <c r="C75" s="63" t="s">
        <v>124</v>
      </c>
      <c r="D75" s="64"/>
      <c r="E75" s="64"/>
      <c r="F75" s="64"/>
      <c r="G75" s="64"/>
      <c r="H75" s="64"/>
      <c r="I75" s="174"/>
      <c r="J75" s="64"/>
      <c r="K75" s="64"/>
      <c r="L75" s="62"/>
    </row>
    <row r="76" spans="2:12" s="1" customFormat="1" ht="6.95" customHeight="1">
      <c r="B76" s="42"/>
      <c r="C76" s="64"/>
      <c r="D76" s="64"/>
      <c r="E76" s="64"/>
      <c r="F76" s="64"/>
      <c r="G76" s="64"/>
      <c r="H76" s="64"/>
      <c r="I76" s="174"/>
      <c r="J76" s="64"/>
      <c r="K76" s="64"/>
      <c r="L76" s="62"/>
    </row>
    <row r="77" spans="2:12" s="1" customFormat="1" ht="14.45" customHeight="1">
      <c r="B77" s="42"/>
      <c r="C77" s="66" t="s">
        <v>18</v>
      </c>
      <c r="D77" s="64"/>
      <c r="E77" s="64"/>
      <c r="F77" s="64"/>
      <c r="G77" s="64"/>
      <c r="H77" s="64"/>
      <c r="I77" s="174"/>
      <c r="J77" s="64"/>
      <c r="K77" s="64"/>
      <c r="L77" s="62"/>
    </row>
    <row r="78" spans="2:12" s="1" customFormat="1" ht="16.5" customHeight="1">
      <c r="B78" s="42"/>
      <c r="C78" s="64"/>
      <c r="D78" s="64"/>
      <c r="E78" s="400" t="str">
        <f>E7</f>
        <v>Tovéř, MK Lípa-Bytovky</v>
      </c>
      <c r="F78" s="401"/>
      <c r="G78" s="401"/>
      <c r="H78" s="401"/>
      <c r="I78" s="174"/>
      <c r="J78" s="64"/>
      <c r="K78" s="64"/>
      <c r="L78" s="62"/>
    </row>
    <row r="79" spans="2:12">
      <c r="B79" s="28"/>
      <c r="C79" s="66" t="s">
        <v>107</v>
      </c>
      <c r="D79" s="175"/>
      <c r="E79" s="175"/>
      <c r="F79" s="175"/>
      <c r="G79" s="175"/>
      <c r="H79" s="175"/>
      <c r="J79" s="175"/>
      <c r="K79" s="175"/>
      <c r="L79" s="176"/>
    </row>
    <row r="80" spans="2:12" s="1" customFormat="1" ht="16.5" customHeight="1">
      <c r="B80" s="42"/>
      <c r="C80" s="64"/>
      <c r="D80" s="64"/>
      <c r="E80" s="400" t="s">
        <v>108</v>
      </c>
      <c r="F80" s="402"/>
      <c r="G80" s="402"/>
      <c r="H80" s="402"/>
      <c r="I80" s="174"/>
      <c r="J80" s="64"/>
      <c r="K80" s="64"/>
      <c r="L80" s="62"/>
    </row>
    <row r="81" spans="2:65" s="1" customFormat="1" ht="14.45" customHeight="1">
      <c r="B81" s="42"/>
      <c r="C81" s="66" t="s">
        <v>109</v>
      </c>
      <c r="D81" s="64"/>
      <c r="E81" s="64"/>
      <c r="F81" s="64"/>
      <c r="G81" s="64"/>
      <c r="H81" s="64"/>
      <c r="I81" s="174"/>
      <c r="J81" s="64"/>
      <c r="K81" s="64"/>
      <c r="L81" s="62"/>
    </row>
    <row r="82" spans="2:65" s="1" customFormat="1" ht="17.25" customHeight="1">
      <c r="B82" s="42"/>
      <c r="C82" s="64"/>
      <c r="D82" s="64"/>
      <c r="E82" s="371" t="str">
        <f>E11</f>
        <v>1-1 - Tovéř, MK Lípa-Bytovky-soupis prací</v>
      </c>
      <c r="F82" s="402"/>
      <c r="G82" s="402"/>
      <c r="H82" s="402"/>
      <c r="I82" s="174"/>
      <c r="J82" s="64"/>
      <c r="K82" s="64"/>
      <c r="L82" s="62"/>
    </row>
    <row r="83" spans="2:65" s="1" customFormat="1" ht="6.95" customHeight="1">
      <c r="B83" s="42"/>
      <c r="C83" s="64"/>
      <c r="D83" s="64"/>
      <c r="E83" s="64"/>
      <c r="F83" s="64"/>
      <c r="G83" s="64"/>
      <c r="H83" s="64"/>
      <c r="I83" s="174"/>
      <c r="J83" s="64"/>
      <c r="K83" s="64"/>
      <c r="L83" s="62"/>
    </row>
    <row r="84" spans="2:65" s="1" customFormat="1" ht="18" customHeight="1">
      <c r="B84" s="42"/>
      <c r="C84" s="66" t="s">
        <v>26</v>
      </c>
      <c r="D84" s="64"/>
      <c r="E84" s="64"/>
      <c r="F84" s="177" t="str">
        <f>F14</f>
        <v>Tovéř</v>
      </c>
      <c r="G84" s="64"/>
      <c r="H84" s="64"/>
      <c r="I84" s="178" t="s">
        <v>28</v>
      </c>
      <c r="J84" s="74" t="str">
        <f>IF(J14="","",J14)</f>
        <v>14.07.2017</v>
      </c>
      <c r="K84" s="64"/>
      <c r="L84" s="62"/>
    </row>
    <row r="85" spans="2:65" s="1" customFormat="1" ht="6.95" customHeight="1">
      <c r="B85" s="42"/>
      <c r="C85" s="64"/>
      <c r="D85" s="64"/>
      <c r="E85" s="64"/>
      <c r="F85" s="64"/>
      <c r="G85" s="64"/>
      <c r="H85" s="64"/>
      <c r="I85" s="174"/>
      <c r="J85" s="64"/>
      <c r="K85" s="64"/>
      <c r="L85" s="62"/>
    </row>
    <row r="86" spans="2:65" s="1" customFormat="1">
      <c r="B86" s="42"/>
      <c r="C86" s="66" t="s">
        <v>36</v>
      </c>
      <c r="D86" s="64"/>
      <c r="E86" s="64"/>
      <c r="F86" s="177" t="str">
        <f>E17</f>
        <v>Obec Tovéř</v>
      </c>
      <c r="G86" s="64"/>
      <c r="H86" s="64"/>
      <c r="I86" s="178" t="s">
        <v>44</v>
      </c>
      <c r="J86" s="177" t="str">
        <f>E23</f>
        <v>ing. Petr Doležel</v>
      </c>
      <c r="K86" s="64"/>
      <c r="L86" s="62"/>
    </row>
    <row r="87" spans="2:65" s="1" customFormat="1" ht="14.45" customHeight="1">
      <c r="B87" s="42"/>
      <c r="C87" s="66" t="s">
        <v>42</v>
      </c>
      <c r="D87" s="64"/>
      <c r="E87" s="64"/>
      <c r="F87" s="177" t="str">
        <f>IF(E20="","",E20)</f>
        <v/>
      </c>
      <c r="G87" s="64"/>
      <c r="H87" s="64"/>
      <c r="I87" s="174"/>
      <c r="J87" s="64"/>
      <c r="K87" s="64"/>
      <c r="L87" s="62"/>
    </row>
    <row r="88" spans="2:65" s="1" customFormat="1" ht="10.35" customHeight="1">
      <c r="B88" s="42"/>
      <c r="C88" s="64"/>
      <c r="D88" s="64"/>
      <c r="E88" s="64"/>
      <c r="F88" s="64"/>
      <c r="G88" s="64"/>
      <c r="H88" s="64"/>
      <c r="I88" s="174"/>
      <c r="J88" s="64"/>
      <c r="K88" s="64"/>
      <c r="L88" s="62"/>
    </row>
    <row r="89" spans="2:65" s="10" customFormat="1" ht="29.25" customHeight="1">
      <c r="B89" s="179"/>
      <c r="C89" s="180" t="s">
        <v>125</v>
      </c>
      <c r="D89" s="181" t="s">
        <v>68</v>
      </c>
      <c r="E89" s="181" t="s">
        <v>64</v>
      </c>
      <c r="F89" s="181" t="s">
        <v>126</v>
      </c>
      <c r="G89" s="181" t="s">
        <v>127</v>
      </c>
      <c r="H89" s="181" t="s">
        <v>128</v>
      </c>
      <c r="I89" s="182" t="s">
        <v>129</v>
      </c>
      <c r="J89" s="181" t="s">
        <v>113</v>
      </c>
      <c r="K89" s="183" t="s">
        <v>130</v>
      </c>
      <c r="L89" s="184"/>
      <c r="M89" s="82" t="s">
        <v>131</v>
      </c>
      <c r="N89" s="83" t="s">
        <v>53</v>
      </c>
      <c r="O89" s="83" t="s">
        <v>132</v>
      </c>
      <c r="P89" s="83" t="s">
        <v>133</v>
      </c>
      <c r="Q89" s="83" t="s">
        <v>134</v>
      </c>
      <c r="R89" s="83" t="s">
        <v>135</v>
      </c>
      <c r="S89" s="83" t="s">
        <v>136</v>
      </c>
      <c r="T89" s="84" t="s">
        <v>137</v>
      </c>
    </row>
    <row r="90" spans="2:65" s="1" customFormat="1" ht="29.25" customHeight="1">
      <c r="B90" s="42"/>
      <c r="C90" s="88" t="s">
        <v>114</v>
      </c>
      <c r="D90" s="64"/>
      <c r="E90" s="64"/>
      <c r="F90" s="64"/>
      <c r="G90" s="64"/>
      <c r="H90" s="64"/>
      <c r="I90" s="174"/>
      <c r="J90" s="185">
        <f>BK90</f>
        <v>0</v>
      </c>
      <c r="K90" s="64"/>
      <c r="L90" s="62"/>
      <c r="M90" s="85"/>
      <c r="N90" s="86"/>
      <c r="O90" s="86"/>
      <c r="P90" s="186">
        <f>P91</f>
        <v>0</v>
      </c>
      <c r="Q90" s="86"/>
      <c r="R90" s="186">
        <f>R91</f>
        <v>265.33345341000006</v>
      </c>
      <c r="S90" s="86"/>
      <c r="T90" s="187">
        <f>T91</f>
        <v>67.900000000000006</v>
      </c>
      <c r="AT90" s="24" t="s">
        <v>82</v>
      </c>
      <c r="AU90" s="24" t="s">
        <v>115</v>
      </c>
      <c r="BK90" s="188">
        <f>BK91</f>
        <v>0</v>
      </c>
    </row>
    <row r="91" spans="2:65" s="11" customFormat="1" ht="37.35" customHeight="1">
      <c r="B91" s="189"/>
      <c r="C91" s="190"/>
      <c r="D91" s="191" t="s">
        <v>82</v>
      </c>
      <c r="E91" s="192" t="s">
        <v>138</v>
      </c>
      <c r="F91" s="192" t="s">
        <v>139</v>
      </c>
      <c r="G91" s="190"/>
      <c r="H91" s="190"/>
      <c r="I91" s="193"/>
      <c r="J91" s="194">
        <f>BK91</f>
        <v>0</v>
      </c>
      <c r="K91" s="190"/>
      <c r="L91" s="195"/>
      <c r="M91" s="196"/>
      <c r="N91" s="197"/>
      <c r="O91" s="197"/>
      <c r="P91" s="198">
        <f>P92+P193+P235+P315+P330+P348+P357</f>
        <v>0</v>
      </c>
      <c r="Q91" s="197"/>
      <c r="R91" s="198">
        <f>R92+R193+R235+R315+R330+R348+R357</f>
        <v>265.33345341000006</v>
      </c>
      <c r="S91" s="197"/>
      <c r="T91" s="199">
        <f>T92+T193+T235+T315+T330+T348+T357</f>
        <v>67.900000000000006</v>
      </c>
      <c r="AR91" s="200" t="s">
        <v>25</v>
      </c>
      <c r="AT91" s="201" t="s">
        <v>82</v>
      </c>
      <c r="AU91" s="201" t="s">
        <v>83</v>
      </c>
      <c r="AY91" s="200" t="s">
        <v>140</v>
      </c>
      <c r="BK91" s="202">
        <f>BK92+BK193+BK235+BK315+BK330+BK348+BK357</f>
        <v>0</v>
      </c>
    </row>
    <row r="92" spans="2:65" s="11" customFormat="1" ht="19.899999999999999" customHeight="1">
      <c r="B92" s="189"/>
      <c r="C92" s="190"/>
      <c r="D92" s="203" t="s">
        <v>82</v>
      </c>
      <c r="E92" s="204" t="s">
        <v>141</v>
      </c>
      <c r="F92" s="204" t="s">
        <v>142</v>
      </c>
      <c r="G92" s="190"/>
      <c r="H92" s="190"/>
      <c r="I92" s="193"/>
      <c r="J92" s="205">
        <f>BK92</f>
        <v>0</v>
      </c>
      <c r="K92" s="190"/>
      <c r="L92" s="195"/>
      <c r="M92" s="196"/>
      <c r="N92" s="197"/>
      <c r="O92" s="197"/>
      <c r="P92" s="198">
        <f>SUM(P93:P192)</f>
        <v>0</v>
      </c>
      <c r="Q92" s="197"/>
      <c r="R92" s="198">
        <f>SUM(R93:R192)</f>
        <v>4.6500000000000005E-3</v>
      </c>
      <c r="S92" s="197"/>
      <c r="T92" s="199">
        <f>SUM(T93:T192)</f>
        <v>0</v>
      </c>
      <c r="AR92" s="200" t="s">
        <v>25</v>
      </c>
      <c r="AT92" s="201" t="s">
        <v>82</v>
      </c>
      <c r="AU92" s="201" t="s">
        <v>25</v>
      </c>
      <c r="AY92" s="200" t="s">
        <v>140</v>
      </c>
      <c r="BK92" s="202">
        <f>SUM(BK93:BK192)</f>
        <v>0</v>
      </c>
    </row>
    <row r="93" spans="2:65" s="1" customFormat="1" ht="25.5" customHeight="1">
      <c r="B93" s="42"/>
      <c r="C93" s="206" t="s">
        <v>25</v>
      </c>
      <c r="D93" s="206" t="s">
        <v>143</v>
      </c>
      <c r="E93" s="207" t="s">
        <v>144</v>
      </c>
      <c r="F93" s="208" t="s">
        <v>145</v>
      </c>
      <c r="G93" s="209" t="s">
        <v>146</v>
      </c>
      <c r="H93" s="210">
        <v>5</v>
      </c>
      <c r="I93" s="211"/>
      <c r="J93" s="212">
        <f>ROUND(I93*H93,2)</f>
        <v>0</v>
      </c>
      <c r="K93" s="208" t="s">
        <v>147</v>
      </c>
      <c r="L93" s="62"/>
      <c r="M93" s="213" t="s">
        <v>41</v>
      </c>
      <c r="N93" s="214" t="s">
        <v>54</v>
      </c>
      <c r="O93" s="43"/>
      <c r="P93" s="215">
        <f>O93*H93</f>
        <v>0</v>
      </c>
      <c r="Q93" s="215">
        <v>0</v>
      </c>
      <c r="R93" s="215">
        <f>Q93*H93</f>
        <v>0</v>
      </c>
      <c r="S93" s="215">
        <v>0</v>
      </c>
      <c r="T93" s="216">
        <f>S93*H93</f>
        <v>0</v>
      </c>
      <c r="AR93" s="24" t="s">
        <v>148</v>
      </c>
      <c r="AT93" s="24" t="s">
        <v>143</v>
      </c>
      <c r="AU93" s="24" t="s">
        <v>89</v>
      </c>
      <c r="AY93" s="24" t="s">
        <v>140</v>
      </c>
      <c r="BE93" s="217">
        <f>IF(N93="základní",J93,0)</f>
        <v>0</v>
      </c>
      <c r="BF93" s="217">
        <f>IF(N93="snížená",J93,0)</f>
        <v>0</v>
      </c>
      <c r="BG93" s="217">
        <f>IF(N93="zákl. přenesená",J93,0)</f>
        <v>0</v>
      </c>
      <c r="BH93" s="217">
        <f>IF(N93="sníž. přenesená",J93,0)</f>
        <v>0</v>
      </c>
      <c r="BI93" s="217">
        <f>IF(N93="nulová",J93,0)</f>
        <v>0</v>
      </c>
      <c r="BJ93" s="24" t="s">
        <v>25</v>
      </c>
      <c r="BK93" s="217">
        <f>ROUND(I93*H93,2)</f>
        <v>0</v>
      </c>
      <c r="BL93" s="24" t="s">
        <v>148</v>
      </c>
      <c r="BM93" s="24" t="s">
        <v>149</v>
      </c>
    </row>
    <row r="94" spans="2:65" s="1" customFormat="1" ht="27">
      <c r="B94" s="42"/>
      <c r="C94" s="64"/>
      <c r="D94" s="218" t="s">
        <v>150</v>
      </c>
      <c r="E94" s="64"/>
      <c r="F94" s="219" t="s">
        <v>151</v>
      </c>
      <c r="G94" s="64"/>
      <c r="H94" s="64"/>
      <c r="I94" s="174"/>
      <c r="J94" s="64"/>
      <c r="K94" s="64"/>
      <c r="L94" s="62"/>
      <c r="M94" s="220"/>
      <c r="N94" s="43"/>
      <c r="O94" s="43"/>
      <c r="P94" s="43"/>
      <c r="Q94" s="43"/>
      <c r="R94" s="43"/>
      <c r="S94" s="43"/>
      <c r="T94" s="79"/>
      <c r="AT94" s="24" t="s">
        <v>150</v>
      </c>
      <c r="AU94" s="24" t="s">
        <v>89</v>
      </c>
    </row>
    <row r="95" spans="2:65" s="1" customFormat="1" ht="148.5">
      <c r="B95" s="42"/>
      <c r="C95" s="64"/>
      <c r="D95" s="218" t="s">
        <v>152</v>
      </c>
      <c r="E95" s="64"/>
      <c r="F95" s="221" t="s">
        <v>153</v>
      </c>
      <c r="G95" s="64"/>
      <c r="H95" s="64"/>
      <c r="I95" s="174"/>
      <c r="J95" s="64"/>
      <c r="K95" s="64"/>
      <c r="L95" s="62"/>
      <c r="M95" s="220"/>
      <c r="N95" s="43"/>
      <c r="O95" s="43"/>
      <c r="P95" s="43"/>
      <c r="Q95" s="43"/>
      <c r="R95" s="43"/>
      <c r="S95" s="43"/>
      <c r="T95" s="79"/>
      <c r="AT95" s="24" t="s">
        <v>152</v>
      </c>
      <c r="AU95" s="24" t="s">
        <v>89</v>
      </c>
    </row>
    <row r="96" spans="2:65" s="12" customFormat="1" ht="13.5">
      <c r="B96" s="222"/>
      <c r="C96" s="223"/>
      <c r="D96" s="218" t="s">
        <v>154</v>
      </c>
      <c r="E96" s="224" t="s">
        <v>41</v>
      </c>
      <c r="F96" s="225" t="s">
        <v>155</v>
      </c>
      <c r="G96" s="223"/>
      <c r="H96" s="226" t="s">
        <v>41</v>
      </c>
      <c r="I96" s="227"/>
      <c r="J96" s="223"/>
      <c r="K96" s="223"/>
      <c r="L96" s="228"/>
      <c r="M96" s="229"/>
      <c r="N96" s="230"/>
      <c r="O96" s="230"/>
      <c r="P96" s="230"/>
      <c r="Q96" s="230"/>
      <c r="R96" s="230"/>
      <c r="S96" s="230"/>
      <c r="T96" s="231"/>
      <c r="AT96" s="232" t="s">
        <v>154</v>
      </c>
      <c r="AU96" s="232" t="s">
        <v>89</v>
      </c>
      <c r="AV96" s="12" t="s">
        <v>25</v>
      </c>
      <c r="AW96" s="12" t="s">
        <v>156</v>
      </c>
      <c r="AX96" s="12" t="s">
        <v>83</v>
      </c>
      <c r="AY96" s="232" t="s">
        <v>140</v>
      </c>
    </row>
    <row r="97" spans="2:65" s="13" customFormat="1" ht="13.5">
      <c r="B97" s="233"/>
      <c r="C97" s="234"/>
      <c r="D97" s="235" t="s">
        <v>154</v>
      </c>
      <c r="E97" s="236" t="s">
        <v>41</v>
      </c>
      <c r="F97" s="237" t="s">
        <v>157</v>
      </c>
      <c r="G97" s="234"/>
      <c r="H97" s="238">
        <v>5</v>
      </c>
      <c r="I97" s="239"/>
      <c r="J97" s="234"/>
      <c r="K97" s="234"/>
      <c r="L97" s="240"/>
      <c r="M97" s="241"/>
      <c r="N97" s="242"/>
      <c r="O97" s="242"/>
      <c r="P97" s="242"/>
      <c r="Q97" s="242"/>
      <c r="R97" s="242"/>
      <c r="S97" s="242"/>
      <c r="T97" s="243"/>
      <c r="AT97" s="244" t="s">
        <v>154</v>
      </c>
      <c r="AU97" s="244" t="s">
        <v>89</v>
      </c>
      <c r="AV97" s="13" t="s">
        <v>89</v>
      </c>
      <c r="AW97" s="13" t="s">
        <v>156</v>
      </c>
      <c r="AX97" s="13" t="s">
        <v>83</v>
      </c>
      <c r="AY97" s="244" t="s">
        <v>140</v>
      </c>
    </row>
    <row r="98" spans="2:65" s="1" customFormat="1" ht="16.5" customHeight="1">
      <c r="B98" s="42"/>
      <c r="C98" s="206" t="s">
        <v>89</v>
      </c>
      <c r="D98" s="206" t="s">
        <v>143</v>
      </c>
      <c r="E98" s="207" t="s">
        <v>158</v>
      </c>
      <c r="F98" s="208" t="s">
        <v>159</v>
      </c>
      <c r="G98" s="209" t="s">
        <v>160</v>
      </c>
      <c r="H98" s="210">
        <v>5</v>
      </c>
      <c r="I98" s="211"/>
      <c r="J98" s="212">
        <f>ROUND(I98*H98,2)</f>
        <v>0</v>
      </c>
      <c r="K98" s="208" t="s">
        <v>147</v>
      </c>
      <c r="L98" s="62"/>
      <c r="M98" s="213" t="s">
        <v>41</v>
      </c>
      <c r="N98" s="214" t="s">
        <v>54</v>
      </c>
      <c r="O98" s="43"/>
      <c r="P98" s="215">
        <f>O98*H98</f>
        <v>0</v>
      </c>
      <c r="Q98" s="215">
        <v>0</v>
      </c>
      <c r="R98" s="215">
        <f>Q98*H98</f>
        <v>0</v>
      </c>
      <c r="S98" s="215">
        <v>0</v>
      </c>
      <c r="T98" s="216">
        <f>S98*H98</f>
        <v>0</v>
      </c>
      <c r="AR98" s="24" t="s">
        <v>148</v>
      </c>
      <c r="AT98" s="24" t="s">
        <v>143</v>
      </c>
      <c r="AU98" s="24" t="s">
        <v>89</v>
      </c>
      <c r="AY98" s="24" t="s">
        <v>140</v>
      </c>
      <c r="BE98" s="217">
        <f>IF(N98="základní",J98,0)</f>
        <v>0</v>
      </c>
      <c r="BF98" s="217">
        <f>IF(N98="snížená",J98,0)</f>
        <v>0</v>
      </c>
      <c r="BG98" s="217">
        <f>IF(N98="zákl. přenesená",J98,0)</f>
        <v>0</v>
      </c>
      <c r="BH98" s="217">
        <f>IF(N98="sníž. přenesená",J98,0)</f>
        <v>0</v>
      </c>
      <c r="BI98" s="217">
        <f>IF(N98="nulová",J98,0)</f>
        <v>0</v>
      </c>
      <c r="BJ98" s="24" t="s">
        <v>25</v>
      </c>
      <c r="BK98" s="217">
        <f>ROUND(I98*H98,2)</f>
        <v>0</v>
      </c>
      <c r="BL98" s="24" t="s">
        <v>148</v>
      </c>
      <c r="BM98" s="24" t="s">
        <v>161</v>
      </c>
    </row>
    <row r="99" spans="2:65" s="1" customFormat="1" ht="13.5">
      <c r="B99" s="42"/>
      <c r="C99" s="64"/>
      <c r="D99" s="218" t="s">
        <v>150</v>
      </c>
      <c r="E99" s="64"/>
      <c r="F99" s="219" t="s">
        <v>162</v>
      </c>
      <c r="G99" s="64"/>
      <c r="H99" s="64"/>
      <c r="I99" s="174"/>
      <c r="J99" s="64"/>
      <c r="K99" s="64"/>
      <c r="L99" s="62"/>
      <c r="M99" s="220"/>
      <c r="N99" s="43"/>
      <c r="O99" s="43"/>
      <c r="P99" s="43"/>
      <c r="Q99" s="43"/>
      <c r="R99" s="43"/>
      <c r="S99" s="43"/>
      <c r="T99" s="79"/>
      <c r="AT99" s="24" t="s">
        <v>150</v>
      </c>
      <c r="AU99" s="24" t="s">
        <v>89</v>
      </c>
    </row>
    <row r="100" spans="2:65" s="1" customFormat="1" ht="54">
      <c r="B100" s="42"/>
      <c r="C100" s="64"/>
      <c r="D100" s="218" t="s">
        <v>152</v>
      </c>
      <c r="E100" s="64"/>
      <c r="F100" s="221" t="s">
        <v>163</v>
      </c>
      <c r="G100" s="64"/>
      <c r="H100" s="64"/>
      <c r="I100" s="174"/>
      <c r="J100" s="64"/>
      <c r="K100" s="64"/>
      <c r="L100" s="62"/>
      <c r="M100" s="220"/>
      <c r="N100" s="43"/>
      <c r="O100" s="43"/>
      <c r="P100" s="43"/>
      <c r="Q100" s="43"/>
      <c r="R100" s="43"/>
      <c r="S100" s="43"/>
      <c r="T100" s="79"/>
      <c r="AT100" s="24" t="s">
        <v>152</v>
      </c>
      <c r="AU100" s="24" t="s">
        <v>89</v>
      </c>
    </row>
    <row r="101" spans="2:65" s="12" customFormat="1" ht="13.5">
      <c r="B101" s="222"/>
      <c r="C101" s="223"/>
      <c r="D101" s="218" t="s">
        <v>154</v>
      </c>
      <c r="E101" s="224" t="s">
        <v>41</v>
      </c>
      <c r="F101" s="225" t="s">
        <v>155</v>
      </c>
      <c r="G101" s="223"/>
      <c r="H101" s="226" t="s">
        <v>41</v>
      </c>
      <c r="I101" s="227"/>
      <c r="J101" s="223"/>
      <c r="K101" s="223"/>
      <c r="L101" s="228"/>
      <c r="M101" s="229"/>
      <c r="N101" s="230"/>
      <c r="O101" s="230"/>
      <c r="P101" s="230"/>
      <c r="Q101" s="230"/>
      <c r="R101" s="230"/>
      <c r="S101" s="230"/>
      <c r="T101" s="231"/>
      <c r="AT101" s="232" t="s">
        <v>154</v>
      </c>
      <c r="AU101" s="232" t="s">
        <v>89</v>
      </c>
      <c r="AV101" s="12" t="s">
        <v>25</v>
      </c>
      <c r="AW101" s="12" t="s">
        <v>156</v>
      </c>
      <c r="AX101" s="12" t="s">
        <v>83</v>
      </c>
      <c r="AY101" s="232" t="s">
        <v>140</v>
      </c>
    </row>
    <row r="102" spans="2:65" s="13" customFormat="1" ht="13.5">
      <c r="B102" s="233"/>
      <c r="C102" s="234"/>
      <c r="D102" s="235" t="s">
        <v>154</v>
      </c>
      <c r="E102" s="236" t="s">
        <v>41</v>
      </c>
      <c r="F102" s="237" t="s">
        <v>157</v>
      </c>
      <c r="G102" s="234"/>
      <c r="H102" s="238">
        <v>5</v>
      </c>
      <c r="I102" s="239"/>
      <c r="J102" s="234"/>
      <c r="K102" s="234"/>
      <c r="L102" s="240"/>
      <c r="M102" s="241"/>
      <c r="N102" s="242"/>
      <c r="O102" s="242"/>
      <c r="P102" s="242"/>
      <c r="Q102" s="242"/>
      <c r="R102" s="242"/>
      <c r="S102" s="242"/>
      <c r="T102" s="243"/>
      <c r="AT102" s="244" t="s">
        <v>154</v>
      </c>
      <c r="AU102" s="244" t="s">
        <v>89</v>
      </c>
      <c r="AV102" s="13" t="s">
        <v>89</v>
      </c>
      <c r="AW102" s="13" t="s">
        <v>156</v>
      </c>
      <c r="AX102" s="13" t="s">
        <v>83</v>
      </c>
      <c r="AY102" s="244" t="s">
        <v>140</v>
      </c>
    </row>
    <row r="103" spans="2:65" s="1" customFormat="1" ht="16.5" customHeight="1">
      <c r="B103" s="42"/>
      <c r="C103" s="206" t="s">
        <v>164</v>
      </c>
      <c r="D103" s="206" t="s">
        <v>143</v>
      </c>
      <c r="E103" s="207" t="s">
        <v>165</v>
      </c>
      <c r="F103" s="208" t="s">
        <v>166</v>
      </c>
      <c r="G103" s="209" t="s">
        <v>160</v>
      </c>
      <c r="H103" s="210">
        <v>29</v>
      </c>
      <c r="I103" s="211"/>
      <c r="J103" s="212">
        <f>ROUND(I103*H103,2)</f>
        <v>0</v>
      </c>
      <c r="K103" s="208" t="s">
        <v>147</v>
      </c>
      <c r="L103" s="62"/>
      <c r="M103" s="213" t="s">
        <v>41</v>
      </c>
      <c r="N103" s="214" t="s">
        <v>54</v>
      </c>
      <c r="O103" s="43"/>
      <c r="P103" s="215">
        <f>O103*H103</f>
        <v>0</v>
      </c>
      <c r="Q103" s="215">
        <v>0</v>
      </c>
      <c r="R103" s="215">
        <f>Q103*H103</f>
        <v>0</v>
      </c>
      <c r="S103" s="215">
        <v>0</v>
      </c>
      <c r="T103" s="216">
        <f>S103*H103</f>
        <v>0</v>
      </c>
      <c r="AR103" s="24" t="s">
        <v>148</v>
      </c>
      <c r="AT103" s="24" t="s">
        <v>143</v>
      </c>
      <c r="AU103" s="24" t="s">
        <v>89</v>
      </c>
      <c r="AY103" s="24" t="s">
        <v>140</v>
      </c>
      <c r="BE103" s="217">
        <f>IF(N103="základní",J103,0)</f>
        <v>0</v>
      </c>
      <c r="BF103" s="217">
        <f>IF(N103="snížená",J103,0)</f>
        <v>0</v>
      </c>
      <c r="BG103" s="217">
        <f>IF(N103="zákl. přenesená",J103,0)</f>
        <v>0</v>
      </c>
      <c r="BH103" s="217">
        <f>IF(N103="sníž. přenesená",J103,0)</f>
        <v>0</v>
      </c>
      <c r="BI103" s="217">
        <f>IF(N103="nulová",J103,0)</f>
        <v>0</v>
      </c>
      <c r="BJ103" s="24" t="s">
        <v>25</v>
      </c>
      <c r="BK103" s="217">
        <f>ROUND(I103*H103,2)</f>
        <v>0</v>
      </c>
      <c r="BL103" s="24" t="s">
        <v>148</v>
      </c>
      <c r="BM103" s="24" t="s">
        <v>167</v>
      </c>
    </row>
    <row r="104" spans="2:65" s="1" customFormat="1" ht="27">
      <c r="B104" s="42"/>
      <c r="C104" s="64"/>
      <c r="D104" s="218" t="s">
        <v>150</v>
      </c>
      <c r="E104" s="64"/>
      <c r="F104" s="219" t="s">
        <v>168</v>
      </c>
      <c r="G104" s="64"/>
      <c r="H104" s="64"/>
      <c r="I104" s="174"/>
      <c r="J104" s="64"/>
      <c r="K104" s="64"/>
      <c r="L104" s="62"/>
      <c r="M104" s="220"/>
      <c r="N104" s="43"/>
      <c r="O104" s="43"/>
      <c r="P104" s="43"/>
      <c r="Q104" s="43"/>
      <c r="R104" s="43"/>
      <c r="S104" s="43"/>
      <c r="T104" s="79"/>
      <c r="AT104" s="24" t="s">
        <v>150</v>
      </c>
      <c r="AU104" s="24" t="s">
        <v>89</v>
      </c>
    </row>
    <row r="105" spans="2:65" s="1" customFormat="1" ht="229.5">
      <c r="B105" s="42"/>
      <c r="C105" s="64"/>
      <c r="D105" s="218" t="s">
        <v>152</v>
      </c>
      <c r="E105" s="64"/>
      <c r="F105" s="221" t="s">
        <v>169</v>
      </c>
      <c r="G105" s="64"/>
      <c r="H105" s="64"/>
      <c r="I105" s="174"/>
      <c r="J105" s="64"/>
      <c r="K105" s="64"/>
      <c r="L105" s="62"/>
      <c r="M105" s="220"/>
      <c r="N105" s="43"/>
      <c r="O105" s="43"/>
      <c r="P105" s="43"/>
      <c r="Q105" s="43"/>
      <c r="R105" s="43"/>
      <c r="S105" s="43"/>
      <c r="T105" s="79"/>
      <c r="AT105" s="24" t="s">
        <v>152</v>
      </c>
      <c r="AU105" s="24" t="s">
        <v>89</v>
      </c>
    </row>
    <row r="106" spans="2:65" s="12" customFormat="1" ht="13.5">
      <c r="B106" s="222"/>
      <c r="C106" s="223"/>
      <c r="D106" s="218" t="s">
        <v>154</v>
      </c>
      <c r="E106" s="224" t="s">
        <v>41</v>
      </c>
      <c r="F106" s="225" t="s">
        <v>170</v>
      </c>
      <c r="G106" s="223"/>
      <c r="H106" s="226" t="s">
        <v>41</v>
      </c>
      <c r="I106" s="227"/>
      <c r="J106" s="223"/>
      <c r="K106" s="223"/>
      <c r="L106" s="228"/>
      <c r="M106" s="229"/>
      <c r="N106" s="230"/>
      <c r="O106" s="230"/>
      <c r="P106" s="230"/>
      <c r="Q106" s="230"/>
      <c r="R106" s="230"/>
      <c r="S106" s="230"/>
      <c r="T106" s="231"/>
      <c r="AT106" s="232" t="s">
        <v>154</v>
      </c>
      <c r="AU106" s="232" t="s">
        <v>89</v>
      </c>
      <c r="AV106" s="12" t="s">
        <v>25</v>
      </c>
      <c r="AW106" s="12" t="s">
        <v>156</v>
      </c>
      <c r="AX106" s="12" t="s">
        <v>83</v>
      </c>
      <c r="AY106" s="232" t="s">
        <v>140</v>
      </c>
    </row>
    <row r="107" spans="2:65" s="13" customFormat="1" ht="13.5">
      <c r="B107" s="233"/>
      <c r="C107" s="234"/>
      <c r="D107" s="235" t="s">
        <v>154</v>
      </c>
      <c r="E107" s="236" t="s">
        <v>41</v>
      </c>
      <c r="F107" s="237" t="s">
        <v>171</v>
      </c>
      <c r="G107" s="234"/>
      <c r="H107" s="238">
        <v>29</v>
      </c>
      <c r="I107" s="239"/>
      <c r="J107" s="234"/>
      <c r="K107" s="234"/>
      <c r="L107" s="240"/>
      <c r="M107" s="241"/>
      <c r="N107" s="242"/>
      <c r="O107" s="242"/>
      <c r="P107" s="242"/>
      <c r="Q107" s="242"/>
      <c r="R107" s="242"/>
      <c r="S107" s="242"/>
      <c r="T107" s="243"/>
      <c r="AT107" s="244" t="s">
        <v>154</v>
      </c>
      <c r="AU107" s="244" t="s">
        <v>89</v>
      </c>
      <c r="AV107" s="13" t="s">
        <v>89</v>
      </c>
      <c r="AW107" s="13" t="s">
        <v>156</v>
      </c>
      <c r="AX107" s="13" t="s">
        <v>83</v>
      </c>
      <c r="AY107" s="244" t="s">
        <v>140</v>
      </c>
    </row>
    <row r="108" spans="2:65" s="1" customFormat="1" ht="25.5" customHeight="1">
      <c r="B108" s="42"/>
      <c r="C108" s="206" t="s">
        <v>148</v>
      </c>
      <c r="D108" s="206" t="s">
        <v>143</v>
      </c>
      <c r="E108" s="207" t="s">
        <v>172</v>
      </c>
      <c r="F108" s="208" t="s">
        <v>173</v>
      </c>
      <c r="G108" s="209" t="s">
        <v>160</v>
      </c>
      <c r="H108" s="210">
        <v>68</v>
      </c>
      <c r="I108" s="211"/>
      <c r="J108" s="212">
        <f>ROUND(I108*H108,2)</f>
        <v>0</v>
      </c>
      <c r="K108" s="208" t="s">
        <v>147</v>
      </c>
      <c r="L108" s="62"/>
      <c r="M108" s="213" t="s">
        <v>41</v>
      </c>
      <c r="N108" s="214" t="s">
        <v>54</v>
      </c>
      <c r="O108" s="43"/>
      <c r="P108" s="215">
        <f>O108*H108</f>
        <v>0</v>
      </c>
      <c r="Q108" s="215">
        <v>0</v>
      </c>
      <c r="R108" s="215">
        <f>Q108*H108</f>
        <v>0</v>
      </c>
      <c r="S108" s="215">
        <v>0</v>
      </c>
      <c r="T108" s="216">
        <f>S108*H108</f>
        <v>0</v>
      </c>
      <c r="AR108" s="24" t="s">
        <v>148</v>
      </c>
      <c r="AT108" s="24" t="s">
        <v>143</v>
      </c>
      <c r="AU108" s="24" t="s">
        <v>89</v>
      </c>
      <c r="AY108" s="24" t="s">
        <v>140</v>
      </c>
      <c r="BE108" s="217">
        <f>IF(N108="základní",J108,0)</f>
        <v>0</v>
      </c>
      <c r="BF108" s="217">
        <f>IF(N108="snížená",J108,0)</f>
        <v>0</v>
      </c>
      <c r="BG108" s="217">
        <f>IF(N108="zákl. přenesená",J108,0)</f>
        <v>0</v>
      </c>
      <c r="BH108" s="217">
        <f>IF(N108="sníž. přenesená",J108,0)</f>
        <v>0</v>
      </c>
      <c r="BI108" s="217">
        <f>IF(N108="nulová",J108,0)</f>
        <v>0</v>
      </c>
      <c r="BJ108" s="24" t="s">
        <v>25</v>
      </c>
      <c r="BK108" s="217">
        <f>ROUND(I108*H108,2)</f>
        <v>0</v>
      </c>
      <c r="BL108" s="24" t="s">
        <v>148</v>
      </c>
      <c r="BM108" s="24" t="s">
        <v>174</v>
      </c>
    </row>
    <row r="109" spans="2:65" s="1" customFormat="1" ht="27">
      <c r="B109" s="42"/>
      <c r="C109" s="64"/>
      <c r="D109" s="218" t="s">
        <v>150</v>
      </c>
      <c r="E109" s="64"/>
      <c r="F109" s="219" t="s">
        <v>175</v>
      </c>
      <c r="G109" s="64"/>
      <c r="H109" s="64"/>
      <c r="I109" s="174"/>
      <c r="J109" s="64"/>
      <c r="K109" s="64"/>
      <c r="L109" s="62"/>
      <c r="M109" s="220"/>
      <c r="N109" s="43"/>
      <c r="O109" s="43"/>
      <c r="P109" s="43"/>
      <c r="Q109" s="43"/>
      <c r="R109" s="43"/>
      <c r="S109" s="43"/>
      <c r="T109" s="79"/>
      <c r="AT109" s="24" t="s">
        <v>150</v>
      </c>
      <c r="AU109" s="24" t="s">
        <v>89</v>
      </c>
    </row>
    <row r="110" spans="2:65" s="1" customFormat="1" ht="270">
      <c r="B110" s="42"/>
      <c r="C110" s="64"/>
      <c r="D110" s="218" t="s">
        <v>152</v>
      </c>
      <c r="E110" s="64"/>
      <c r="F110" s="221" t="s">
        <v>176</v>
      </c>
      <c r="G110" s="64"/>
      <c r="H110" s="64"/>
      <c r="I110" s="174"/>
      <c r="J110" s="64"/>
      <c r="K110" s="64"/>
      <c r="L110" s="62"/>
      <c r="M110" s="220"/>
      <c r="N110" s="43"/>
      <c r="O110" s="43"/>
      <c r="P110" s="43"/>
      <c r="Q110" s="43"/>
      <c r="R110" s="43"/>
      <c r="S110" s="43"/>
      <c r="T110" s="79"/>
      <c r="AT110" s="24" t="s">
        <v>152</v>
      </c>
      <c r="AU110" s="24" t="s">
        <v>89</v>
      </c>
    </row>
    <row r="111" spans="2:65" s="12" customFormat="1" ht="13.5">
      <c r="B111" s="222"/>
      <c r="C111" s="223"/>
      <c r="D111" s="218" t="s">
        <v>154</v>
      </c>
      <c r="E111" s="224" t="s">
        <v>41</v>
      </c>
      <c r="F111" s="225" t="s">
        <v>177</v>
      </c>
      <c r="G111" s="223"/>
      <c r="H111" s="226" t="s">
        <v>41</v>
      </c>
      <c r="I111" s="227"/>
      <c r="J111" s="223"/>
      <c r="K111" s="223"/>
      <c r="L111" s="228"/>
      <c r="M111" s="229"/>
      <c r="N111" s="230"/>
      <c r="O111" s="230"/>
      <c r="P111" s="230"/>
      <c r="Q111" s="230"/>
      <c r="R111" s="230"/>
      <c r="S111" s="230"/>
      <c r="T111" s="231"/>
      <c r="AT111" s="232" t="s">
        <v>154</v>
      </c>
      <c r="AU111" s="232" t="s">
        <v>89</v>
      </c>
      <c r="AV111" s="12" t="s">
        <v>25</v>
      </c>
      <c r="AW111" s="12" t="s">
        <v>156</v>
      </c>
      <c r="AX111" s="12" t="s">
        <v>83</v>
      </c>
      <c r="AY111" s="232" t="s">
        <v>140</v>
      </c>
    </row>
    <row r="112" spans="2:65" s="13" customFormat="1" ht="13.5">
      <c r="B112" s="233"/>
      <c r="C112" s="234"/>
      <c r="D112" s="235" t="s">
        <v>154</v>
      </c>
      <c r="E112" s="236" t="s">
        <v>41</v>
      </c>
      <c r="F112" s="237" t="s">
        <v>178</v>
      </c>
      <c r="G112" s="234"/>
      <c r="H112" s="238">
        <v>68</v>
      </c>
      <c r="I112" s="239"/>
      <c r="J112" s="234"/>
      <c r="K112" s="234"/>
      <c r="L112" s="240"/>
      <c r="M112" s="241"/>
      <c r="N112" s="242"/>
      <c r="O112" s="242"/>
      <c r="P112" s="242"/>
      <c r="Q112" s="242"/>
      <c r="R112" s="242"/>
      <c r="S112" s="242"/>
      <c r="T112" s="243"/>
      <c r="AT112" s="244" t="s">
        <v>154</v>
      </c>
      <c r="AU112" s="244" t="s">
        <v>89</v>
      </c>
      <c r="AV112" s="13" t="s">
        <v>89</v>
      </c>
      <c r="AW112" s="13" t="s">
        <v>156</v>
      </c>
      <c r="AX112" s="13" t="s">
        <v>83</v>
      </c>
      <c r="AY112" s="244" t="s">
        <v>140</v>
      </c>
    </row>
    <row r="113" spans="2:65" s="1" customFormat="1" ht="16.5" customHeight="1">
      <c r="B113" s="42"/>
      <c r="C113" s="206" t="s">
        <v>157</v>
      </c>
      <c r="D113" s="206" t="s">
        <v>143</v>
      </c>
      <c r="E113" s="207" t="s">
        <v>179</v>
      </c>
      <c r="F113" s="208" t="s">
        <v>180</v>
      </c>
      <c r="G113" s="209" t="s">
        <v>160</v>
      </c>
      <c r="H113" s="210">
        <v>48</v>
      </c>
      <c r="I113" s="211"/>
      <c r="J113" s="212">
        <f>ROUND(I113*H113,2)</f>
        <v>0</v>
      </c>
      <c r="K113" s="208" t="s">
        <v>147</v>
      </c>
      <c r="L113" s="62"/>
      <c r="M113" s="213" t="s">
        <v>41</v>
      </c>
      <c r="N113" s="214" t="s">
        <v>54</v>
      </c>
      <c r="O113" s="43"/>
      <c r="P113" s="215">
        <f>O113*H113</f>
        <v>0</v>
      </c>
      <c r="Q113" s="215">
        <v>0</v>
      </c>
      <c r="R113" s="215">
        <f>Q113*H113</f>
        <v>0</v>
      </c>
      <c r="S113" s="215">
        <v>0</v>
      </c>
      <c r="T113" s="216">
        <f>S113*H113</f>
        <v>0</v>
      </c>
      <c r="AR113" s="24" t="s">
        <v>148</v>
      </c>
      <c r="AT113" s="24" t="s">
        <v>143</v>
      </c>
      <c r="AU113" s="24" t="s">
        <v>89</v>
      </c>
      <c r="AY113" s="24" t="s">
        <v>140</v>
      </c>
      <c r="BE113" s="217">
        <f>IF(N113="základní",J113,0)</f>
        <v>0</v>
      </c>
      <c r="BF113" s="217">
        <f>IF(N113="snížená",J113,0)</f>
        <v>0</v>
      </c>
      <c r="BG113" s="217">
        <f>IF(N113="zákl. přenesená",J113,0)</f>
        <v>0</v>
      </c>
      <c r="BH113" s="217">
        <f>IF(N113="sníž. přenesená",J113,0)</f>
        <v>0</v>
      </c>
      <c r="BI113" s="217">
        <f>IF(N113="nulová",J113,0)</f>
        <v>0</v>
      </c>
      <c r="BJ113" s="24" t="s">
        <v>25</v>
      </c>
      <c r="BK113" s="217">
        <f>ROUND(I113*H113,2)</f>
        <v>0</v>
      </c>
      <c r="BL113" s="24" t="s">
        <v>148</v>
      </c>
      <c r="BM113" s="24" t="s">
        <v>181</v>
      </c>
    </row>
    <row r="114" spans="2:65" s="1" customFormat="1" ht="40.5">
      <c r="B114" s="42"/>
      <c r="C114" s="64"/>
      <c r="D114" s="218" t="s">
        <v>150</v>
      </c>
      <c r="E114" s="64"/>
      <c r="F114" s="219" t="s">
        <v>182</v>
      </c>
      <c r="G114" s="64"/>
      <c r="H114" s="64"/>
      <c r="I114" s="174"/>
      <c r="J114" s="64"/>
      <c r="K114" s="64"/>
      <c r="L114" s="62"/>
      <c r="M114" s="220"/>
      <c r="N114" s="43"/>
      <c r="O114" s="43"/>
      <c r="P114" s="43"/>
      <c r="Q114" s="43"/>
      <c r="R114" s="43"/>
      <c r="S114" s="43"/>
      <c r="T114" s="79"/>
      <c r="AT114" s="24" t="s">
        <v>150</v>
      </c>
      <c r="AU114" s="24" t="s">
        <v>89</v>
      </c>
    </row>
    <row r="115" spans="2:65" s="1" customFormat="1" ht="189">
      <c r="B115" s="42"/>
      <c r="C115" s="64"/>
      <c r="D115" s="218" t="s">
        <v>152</v>
      </c>
      <c r="E115" s="64"/>
      <c r="F115" s="221" t="s">
        <v>183</v>
      </c>
      <c r="G115" s="64"/>
      <c r="H115" s="64"/>
      <c r="I115" s="174"/>
      <c r="J115" s="64"/>
      <c r="K115" s="64"/>
      <c r="L115" s="62"/>
      <c r="M115" s="220"/>
      <c r="N115" s="43"/>
      <c r="O115" s="43"/>
      <c r="P115" s="43"/>
      <c r="Q115" s="43"/>
      <c r="R115" s="43"/>
      <c r="S115" s="43"/>
      <c r="T115" s="79"/>
      <c r="AT115" s="24" t="s">
        <v>152</v>
      </c>
      <c r="AU115" s="24" t="s">
        <v>89</v>
      </c>
    </row>
    <row r="116" spans="2:65" s="12" customFormat="1" ht="13.5">
      <c r="B116" s="222"/>
      <c r="C116" s="223"/>
      <c r="D116" s="218" t="s">
        <v>154</v>
      </c>
      <c r="E116" s="224" t="s">
        <v>41</v>
      </c>
      <c r="F116" s="225" t="s">
        <v>170</v>
      </c>
      <c r="G116" s="223"/>
      <c r="H116" s="226" t="s">
        <v>41</v>
      </c>
      <c r="I116" s="227"/>
      <c r="J116" s="223"/>
      <c r="K116" s="223"/>
      <c r="L116" s="228"/>
      <c r="M116" s="229"/>
      <c r="N116" s="230"/>
      <c r="O116" s="230"/>
      <c r="P116" s="230"/>
      <c r="Q116" s="230"/>
      <c r="R116" s="230"/>
      <c r="S116" s="230"/>
      <c r="T116" s="231"/>
      <c r="AT116" s="232" t="s">
        <v>154</v>
      </c>
      <c r="AU116" s="232" t="s">
        <v>89</v>
      </c>
      <c r="AV116" s="12" t="s">
        <v>25</v>
      </c>
      <c r="AW116" s="12" t="s">
        <v>156</v>
      </c>
      <c r="AX116" s="12" t="s">
        <v>83</v>
      </c>
      <c r="AY116" s="232" t="s">
        <v>140</v>
      </c>
    </row>
    <row r="117" spans="2:65" s="13" customFormat="1" ht="13.5">
      <c r="B117" s="233"/>
      <c r="C117" s="234"/>
      <c r="D117" s="235" t="s">
        <v>154</v>
      </c>
      <c r="E117" s="236" t="s">
        <v>41</v>
      </c>
      <c r="F117" s="237" t="s">
        <v>184</v>
      </c>
      <c r="G117" s="234"/>
      <c r="H117" s="238">
        <v>48</v>
      </c>
      <c r="I117" s="239"/>
      <c r="J117" s="234"/>
      <c r="K117" s="234"/>
      <c r="L117" s="240"/>
      <c r="M117" s="241"/>
      <c r="N117" s="242"/>
      <c r="O117" s="242"/>
      <c r="P117" s="242"/>
      <c r="Q117" s="242"/>
      <c r="R117" s="242"/>
      <c r="S117" s="242"/>
      <c r="T117" s="243"/>
      <c r="AT117" s="244" t="s">
        <v>154</v>
      </c>
      <c r="AU117" s="244" t="s">
        <v>89</v>
      </c>
      <c r="AV117" s="13" t="s">
        <v>89</v>
      </c>
      <c r="AW117" s="13" t="s">
        <v>156</v>
      </c>
      <c r="AX117" s="13" t="s">
        <v>83</v>
      </c>
      <c r="AY117" s="244" t="s">
        <v>140</v>
      </c>
    </row>
    <row r="118" spans="2:65" s="1" customFormat="1" ht="16.5" customHeight="1">
      <c r="B118" s="42"/>
      <c r="C118" s="206" t="s">
        <v>185</v>
      </c>
      <c r="D118" s="206" t="s">
        <v>143</v>
      </c>
      <c r="E118" s="207" t="s">
        <v>186</v>
      </c>
      <c r="F118" s="208" t="s">
        <v>187</v>
      </c>
      <c r="G118" s="209" t="s">
        <v>160</v>
      </c>
      <c r="H118" s="210">
        <v>68</v>
      </c>
      <c r="I118" s="211"/>
      <c r="J118" s="212">
        <f>ROUND(I118*H118,2)</f>
        <v>0</v>
      </c>
      <c r="K118" s="208" t="s">
        <v>147</v>
      </c>
      <c r="L118" s="62"/>
      <c r="M118" s="213" t="s">
        <v>41</v>
      </c>
      <c r="N118" s="214" t="s">
        <v>54</v>
      </c>
      <c r="O118" s="43"/>
      <c r="P118" s="215">
        <f>O118*H118</f>
        <v>0</v>
      </c>
      <c r="Q118" s="215">
        <v>0</v>
      </c>
      <c r="R118" s="215">
        <f>Q118*H118</f>
        <v>0</v>
      </c>
      <c r="S118" s="215">
        <v>0</v>
      </c>
      <c r="T118" s="216">
        <f>S118*H118</f>
        <v>0</v>
      </c>
      <c r="AR118" s="24" t="s">
        <v>148</v>
      </c>
      <c r="AT118" s="24" t="s">
        <v>143</v>
      </c>
      <c r="AU118" s="24" t="s">
        <v>89</v>
      </c>
      <c r="AY118" s="24" t="s">
        <v>140</v>
      </c>
      <c r="BE118" s="217">
        <f>IF(N118="základní",J118,0)</f>
        <v>0</v>
      </c>
      <c r="BF118" s="217">
        <f>IF(N118="snížená",J118,0)</f>
        <v>0</v>
      </c>
      <c r="BG118" s="217">
        <f>IF(N118="zákl. přenesená",J118,0)</f>
        <v>0</v>
      </c>
      <c r="BH118" s="217">
        <f>IF(N118="sníž. přenesená",J118,0)</f>
        <v>0</v>
      </c>
      <c r="BI118" s="217">
        <f>IF(N118="nulová",J118,0)</f>
        <v>0</v>
      </c>
      <c r="BJ118" s="24" t="s">
        <v>25</v>
      </c>
      <c r="BK118" s="217">
        <f>ROUND(I118*H118,2)</f>
        <v>0</v>
      </c>
      <c r="BL118" s="24" t="s">
        <v>148</v>
      </c>
      <c r="BM118" s="24" t="s">
        <v>188</v>
      </c>
    </row>
    <row r="119" spans="2:65" s="1" customFormat="1" ht="40.5">
      <c r="B119" s="42"/>
      <c r="C119" s="64"/>
      <c r="D119" s="218" t="s">
        <v>150</v>
      </c>
      <c r="E119" s="64"/>
      <c r="F119" s="219" t="s">
        <v>189</v>
      </c>
      <c r="G119" s="64"/>
      <c r="H119" s="64"/>
      <c r="I119" s="174"/>
      <c r="J119" s="64"/>
      <c r="K119" s="64"/>
      <c r="L119" s="62"/>
      <c r="M119" s="220"/>
      <c r="N119" s="43"/>
      <c r="O119" s="43"/>
      <c r="P119" s="43"/>
      <c r="Q119" s="43"/>
      <c r="R119" s="43"/>
      <c r="S119" s="43"/>
      <c r="T119" s="79"/>
      <c r="AT119" s="24" t="s">
        <v>150</v>
      </c>
      <c r="AU119" s="24" t="s">
        <v>89</v>
      </c>
    </row>
    <row r="120" spans="2:65" s="1" customFormat="1" ht="189">
      <c r="B120" s="42"/>
      <c r="C120" s="64"/>
      <c r="D120" s="218" t="s">
        <v>152</v>
      </c>
      <c r="E120" s="64"/>
      <c r="F120" s="221" t="s">
        <v>183</v>
      </c>
      <c r="G120" s="64"/>
      <c r="H120" s="64"/>
      <c r="I120" s="174"/>
      <c r="J120" s="64"/>
      <c r="K120" s="64"/>
      <c r="L120" s="62"/>
      <c r="M120" s="220"/>
      <c r="N120" s="43"/>
      <c r="O120" s="43"/>
      <c r="P120" s="43"/>
      <c r="Q120" s="43"/>
      <c r="R120" s="43"/>
      <c r="S120" s="43"/>
      <c r="T120" s="79"/>
      <c r="AT120" s="24" t="s">
        <v>152</v>
      </c>
      <c r="AU120" s="24" t="s">
        <v>89</v>
      </c>
    </row>
    <row r="121" spans="2:65" s="12" customFormat="1" ht="13.5">
      <c r="B121" s="222"/>
      <c r="C121" s="223"/>
      <c r="D121" s="218" t="s">
        <v>154</v>
      </c>
      <c r="E121" s="224" t="s">
        <v>41</v>
      </c>
      <c r="F121" s="225" t="s">
        <v>177</v>
      </c>
      <c r="G121" s="223"/>
      <c r="H121" s="226" t="s">
        <v>41</v>
      </c>
      <c r="I121" s="227"/>
      <c r="J121" s="223"/>
      <c r="K121" s="223"/>
      <c r="L121" s="228"/>
      <c r="M121" s="229"/>
      <c r="N121" s="230"/>
      <c r="O121" s="230"/>
      <c r="P121" s="230"/>
      <c r="Q121" s="230"/>
      <c r="R121" s="230"/>
      <c r="S121" s="230"/>
      <c r="T121" s="231"/>
      <c r="AT121" s="232" t="s">
        <v>154</v>
      </c>
      <c r="AU121" s="232" t="s">
        <v>89</v>
      </c>
      <c r="AV121" s="12" t="s">
        <v>25</v>
      </c>
      <c r="AW121" s="12" t="s">
        <v>156</v>
      </c>
      <c r="AX121" s="12" t="s">
        <v>83</v>
      </c>
      <c r="AY121" s="232" t="s">
        <v>140</v>
      </c>
    </row>
    <row r="122" spans="2:65" s="13" customFormat="1" ht="13.5">
      <c r="B122" s="233"/>
      <c r="C122" s="234"/>
      <c r="D122" s="235" t="s">
        <v>154</v>
      </c>
      <c r="E122" s="236" t="s">
        <v>41</v>
      </c>
      <c r="F122" s="237" t="s">
        <v>178</v>
      </c>
      <c r="G122" s="234"/>
      <c r="H122" s="238">
        <v>68</v>
      </c>
      <c r="I122" s="239"/>
      <c r="J122" s="234"/>
      <c r="K122" s="234"/>
      <c r="L122" s="240"/>
      <c r="M122" s="241"/>
      <c r="N122" s="242"/>
      <c r="O122" s="242"/>
      <c r="P122" s="242"/>
      <c r="Q122" s="242"/>
      <c r="R122" s="242"/>
      <c r="S122" s="242"/>
      <c r="T122" s="243"/>
      <c r="AT122" s="244" t="s">
        <v>154</v>
      </c>
      <c r="AU122" s="244" t="s">
        <v>89</v>
      </c>
      <c r="AV122" s="13" t="s">
        <v>89</v>
      </c>
      <c r="AW122" s="13" t="s">
        <v>156</v>
      </c>
      <c r="AX122" s="13" t="s">
        <v>83</v>
      </c>
      <c r="AY122" s="244" t="s">
        <v>140</v>
      </c>
    </row>
    <row r="123" spans="2:65" s="1" customFormat="1" ht="25.5" customHeight="1">
      <c r="B123" s="42"/>
      <c r="C123" s="206" t="s">
        <v>190</v>
      </c>
      <c r="D123" s="206" t="s">
        <v>143</v>
      </c>
      <c r="E123" s="207" t="s">
        <v>191</v>
      </c>
      <c r="F123" s="208" t="s">
        <v>192</v>
      </c>
      <c r="G123" s="209" t="s">
        <v>160</v>
      </c>
      <c r="H123" s="210">
        <v>136</v>
      </c>
      <c r="I123" s="211"/>
      <c r="J123" s="212">
        <f>ROUND(I123*H123,2)</f>
        <v>0</v>
      </c>
      <c r="K123" s="208" t="s">
        <v>147</v>
      </c>
      <c r="L123" s="62"/>
      <c r="M123" s="213" t="s">
        <v>41</v>
      </c>
      <c r="N123" s="214" t="s">
        <v>54</v>
      </c>
      <c r="O123" s="43"/>
      <c r="P123" s="215">
        <f>O123*H123</f>
        <v>0</v>
      </c>
      <c r="Q123" s="215">
        <v>0</v>
      </c>
      <c r="R123" s="215">
        <f>Q123*H123</f>
        <v>0</v>
      </c>
      <c r="S123" s="215">
        <v>0</v>
      </c>
      <c r="T123" s="216">
        <f>S123*H123</f>
        <v>0</v>
      </c>
      <c r="AR123" s="24" t="s">
        <v>148</v>
      </c>
      <c r="AT123" s="24" t="s">
        <v>143</v>
      </c>
      <c r="AU123" s="24" t="s">
        <v>89</v>
      </c>
      <c r="AY123" s="24" t="s">
        <v>140</v>
      </c>
      <c r="BE123" s="217">
        <f>IF(N123="základní",J123,0)</f>
        <v>0</v>
      </c>
      <c r="BF123" s="217">
        <f>IF(N123="snížená",J123,0)</f>
        <v>0</v>
      </c>
      <c r="BG123" s="217">
        <f>IF(N123="zákl. přenesená",J123,0)</f>
        <v>0</v>
      </c>
      <c r="BH123" s="217">
        <f>IF(N123="sníž. přenesená",J123,0)</f>
        <v>0</v>
      </c>
      <c r="BI123" s="217">
        <f>IF(N123="nulová",J123,0)</f>
        <v>0</v>
      </c>
      <c r="BJ123" s="24" t="s">
        <v>25</v>
      </c>
      <c r="BK123" s="217">
        <f>ROUND(I123*H123,2)</f>
        <v>0</v>
      </c>
      <c r="BL123" s="24" t="s">
        <v>148</v>
      </c>
      <c r="BM123" s="24" t="s">
        <v>193</v>
      </c>
    </row>
    <row r="124" spans="2:65" s="1" customFormat="1" ht="40.5">
      <c r="B124" s="42"/>
      <c r="C124" s="64"/>
      <c r="D124" s="218" t="s">
        <v>150</v>
      </c>
      <c r="E124" s="64"/>
      <c r="F124" s="219" t="s">
        <v>194</v>
      </c>
      <c r="G124" s="64"/>
      <c r="H124" s="64"/>
      <c r="I124" s="174"/>
      <c r="J124" s="64"/>
      <c r="K124" s="64"/>
      <c r="L124" s="62"/>
      <c r="M124" s="220"/>
      <c r="N124" s="43"/>
      <c r="O124" s="43"/>
      <c r="P124" s="43"/>
      <c r="Q124" s="43"/>
      <c r="R124" s="43"/>
      <c r="S124" s="43"/>
      <c r="T124" s="79"/>
      <c r="AT124" s="24" t="s">
        <v>150</v>
      </c>
      <c r="AU124" s="24" t="s">
        <v>89</v>
      </c>
    </row>
    <row r="125" spans="2:65" s="1" customFormat="1" ht="189">
      <c r="B125" s="42"/>
      <c r="C125" s="64"/>
      <c r="D125" s="218" t="s">
        <v>152</v>
      </c>
      <c r="E125" s="64"/>
      <c r="F125" s="221" t="s">
        <v>183</v>
      </c>
      <c r="G125" s="64"/>
      <c r="H125" s="64"/>
      <c r="I125" s="174"/>
      <c r="J125" s="64"/>
      <c r="K125" s="64"/>
      <c r="L125" s="62"/>
      <c r="M125" s="220"/>
      <c r="N125" s="43"/>
      <c r="O125" s="43"/>
      <c r="P125" s="43"/>
      <c r="Q125" s="43"/>
      <c r="R125" s="43"/>
      <c r="S125" s="43"/>
      <c r="T125" s="79"/>
      <c r="AT125" s="24" t="s">
        <v>152</v>
      </c>
      <c r="AU125" s="24" t="s">
        <v>89</v>
      </c>
    </row>
    <row r="126" spans="2:65" s="12" customFormat="1" ht="13.5">
      <c r="B126" s="222"/>
      <c r="C126" s="223"/>
      <c r="D126" s="218" t="s">
        <v>154</v>
      </c>
      <c r="E126" s="224" t="s">
        <v>41</v>
      </c>
      <c r="F126" s="225" t="s">
        <v>195</v>
      </c>
      <c r="G126" s="223"/>
      <c r="H126" s="226" t="s">
        <v>41</v>
      </c>
      <c r="I126" s="227"/>
      <c r="J126" s="223"/>
      <c r="K126" s="223"/>
      <c r="L126" s="228"/>
      <c r="M126" s="229"/>
      <c r="N126" s="230"/>
      <c r="O126" s="230"/>
      <c r="P126" s="230"/>
      <c r="Q126" s="230"/>
      <c r="R126" s="230"/>
      <c r="S126" s="230"/>
      <c r="T126" s="231"/>
      <c r="AT126" s="232" t="s">
        <v>154</v>
      </c>
      <c r="AU126" s="232" t="s">
        <v>89</v>
      </c>
      <c r="AV126" s="12" t="s">
        <v>25</v>
      </c>
      <c r="AW126" s="12" t="s">
        <v>156</v>
      </c>
      <c r="AX126" s="12" t="s">
        <v>83</v>
      </c>
      <c r="AY126" s="232" t="s">
        <v>140</v>
      </c>
    </row>
    <row r="127" spans="2:65" s="12" customFormat="1" ht="13.5">
      <c r="B127" s="222"/>
      <c r="C127" s="223"/>
      <c r="D127" s="218" t="s">
        <v>154</v>
      </c>
      <c r="E127" s="224" t="s">
        <v>41</v>
      </c>
      <c r="F127" s="225" t="s">
        <v>177</v>
      </c>
      <c r="G127" s="223"/>
      <c r="H127" s="226" t="s">
        <v>41</v>
      </c>
      <c r="I127" s="227"/>
      <c r="J127" s="223"/>
      <c r="K127" s="223"/>
      <c r="L127" s="228"/>
      <c r="M127" s="229"/>
      <c r="N127" s="230"/>
      <c r="O127" s="230"/>
      <c r="P127" s="230"/>
      <c r="Q127" s="230"/>
      <c r="R127" s="230"/>
      <c r="S127" s="230"/>
      <c r="T127" s="231"/>
      <c r="AT127" s="232" t="s">
        <v>154</v>
      </c>
      <c r="AU127" s="232" t="s">
        <v>89</v>
      </c>
      <c r="AV127" s="12" t="s">
        <v>25</v>
      </c>
      <c r="AW127" s="12" t="s">
        <v>156</v>
      </c>
      <c r="AX127" s="12" t="s">
        <v>83</v>
      </c>
      <c r="AY127" s="232" t="s">
        <v>140</v>
      </c>
    </row>
    <row r="128" spans="2:65" s="13" customFormat="1" ht="13.5">
      <c r="B128" s="233"/>
      <c r="C128" s="234"/>
      <c r="D128" s="235" t="s">
        <v>154</v>
      </c>
      <c r="E128" s="236" t="s">
        <v>41</v>
      </c>
      <c r="F128" s="237" t="s">
        <v>196</v>
      </c>
      <c r="G128" s="234"/>
      <c r="H128" s="238">
        <v>136</v>
      </c>
      <c r="I128" s="239"/>
      <c r="J128" s="234"/>
      <c r="K128" s="234"/>
      <c r="L128" s="240"/>
      <c r="M128" s="241"/>
      <c r="N128" s="242"/>
      <c r="O128" s="242"/>
      <c r="P128" s="242"/>
      <c r="Q128" s="242"/>
      <c r="R128" s="242"/>
      <c r="S128" s="242"/>
      <c r="T128" s="243"/>
      <c r="AT128" s="244" t="s">
        <v>154</v>
      </c>
      <c r="AU128" s="244" t="s">
        <v>89</v>
      </c>
      <c r="AV128" s="13" t="s">
        <v>89</v>
      </c>
      <c r="AW128" s="13" t="s">
        <v>156</v>
      </c>
      <c r="AX128" s="13" t="s">
        <v>83</v>
      </c>
      <c r="AY128" s="244" t="s">
        <v>140</v>
      </c>
    </row>
    <row r="129" spans="2:65" s="1" customFormat="1" ht="16.5" customHeight="1">
      <c r="B129" s="42"/>
      <c r="C129" s="206" t="s">
        <v>197</v>
      </c>
      <c r="D129" s="206" t="s">
        <v>143</v>
      </c>
      <c r="E129" s="207" t="s">
        <v>198</v>
      </c>
      <c r="F129" s="208" t="s">
        <v>199</v>
      </c>
      <c r="G129" s="209" t="s">
        <v>200</v>
      </c>
      <c r="H129" s="210">
        <v>122.4</v>
      </c>
      <c r="I129" s="211"/>
      <c r="J129" s="212">
        <f>ROUND(I129*H129,2)</f>
        <v>0</v>
      </c>
      <c r="K129" s="208" t="s">
        <v>147</v>
      </c>
      <c r="L129" s="62"/>
      <c r="M129" s="213" t="s">
        <v>41</v>
      </c>
      <c r="N129" s="214" t="s">
        <v>54</v>
      </c>
      <c r="O129" s="43"/>
      <c r="P129" s="215">
        <f>O129*H129</f>
        <v>0</v>
      </c>
      <c r="Q129" s="215">
        <v>0</v>
      </c>
      <c r="R129" s="215">
        <f>Q129*H129</f>
        <v>0</v>
      </c>
      <c r="S129" s="215">
        <v>0</v>
      </c>
      <c r="T129" s="216">
        <f>S129*H129</f>
        <v>0</v>
      </c>
      <c r="AR129" s="24" t="s">
        <v>148</v>
      </c>
      <c r="AT129" s="24" t="s">
        <v>143</v>
      </c>
      <c r="AU129" s="24" t="s">
        <v>89</v>
      </c>
      <c r="AY129" s="24" t="s">
        <v>140</v>
      </c>
      <c r="BE129" s="217">
        <f>IF(N129="základní",J129,0)</f>
        <v>0</v>
      </c>
      <c r="BF129" s="217">
        <f>IF(N129="snížená",J129,0)</f>
        <v>0</v>
      </c>
      <c r="BG129" s="217">
        <f>IF(N129="zákl. přenesená",J129,0)</f>
        <v>0</v>
      </c>
      <c r="BH129" s="217">
        <f>IF(N129="sníž. přenesená",J129,0)</f>
        <v>0</v>
      </c>
      <c r="BI129" s="217">
        <f>IF(N129="nulová",J129,0)</f>
        <v>0</v>
      </c>
      <c r="BJ129" s="24" t="s">
        <v>25</v>
      </c>
      <c r="BK129" s="217">
        <f>ROUND(I129*H129,2)</f>
        <v>0</v>
      </c>
      <c r="BL129" s="24" t="s">
        <v>148</v>
      </c>
      <c r="BM129" s="24" t="s">
        <v>201</v>
      </c>
    </row>
    <row r="130" spans="2:65" s="1" customFormat="1" ht="13.5">
      <c r="B130" s="42"/>
      <c r="C130" s="64"/>
      <c r="D130" s="218" t="s">
        <v>150</v>
      </c>
      <c r="E130" s="64"/>
      <c r="F130" s="219" t="s">
        <v>202</v>
      </c>
      <c r="G130" s="64"/>
      <c r="H130" s="64"/>
      <c r="I130" s="174"/>
      <c r="J130" s="64"/>
      <c r="K130" s="64"/>
      <c r="L130" s="62"/>
      <c r="M130" s="220"/>
      <c r="N130" s="43"/>
      <c r="O130" s="43"/>
      <c r="P130" s="43"/>
      <c r="Q130" s="43"/>
      <c r="R130" s="43"/>
      <c r="S130" s="43"/>
      <c r="T130" s="79"/>
      <c r="AT130" s="24" t="s">
        <v>150</v>
      </c>
      <c r="AU130" s="24" t="s">
        <v>89</v>
      </c>
    </row>
    <row r="131" spans="2:65" s="1" customFormat="1" ht="297">
      <c r="B131" s="42"/>
      <c r="C131" s="64"/>
      <c r="D131" s="218" t="s">
        <v>152</v>
      </c>
      <c r="E131" s="64"/>
      <c r="F131" s="221" t="s">
        <v>203</v>
      </c>
      <c r="G131" s="64"/>
      <c r="H131" s="64"/>
      <c r="I131" s="174"/>
      <c r="J131" s="64"/>
      <c r="K131" s="64"/>
      <c r="L131" s="62"/>
      <c r="M131" s="220"/>
      <c r="N131" s="43"/>
      <c r="O131" s="43"/>
      <c r="P131" s="43"/>
      <c r="Q131" s="43"/>
      <c r="R131" s="43"/>
      <c r="S131" s="43"/>
      <c r="T131" s="79"/>
      <c r="AT131" s="24" t="s">
        <v>152</v>
      </c>
      <c r="AU131" s="24" t="s">
        <v>89</v>
      </c>
    </row>
    <row r="132" spans="2:65" s="12" customFormat="1" ht="13.5">
      <c r="B132" s="222"/>
      <c r="C132" s="223"/>
      <c r="D132" s="218" t="s">
        <v>154</v>
      </c>
      <c r="E132" s="224" t="s">
        <v>41</v>
      </c>
      <c r="F132" s="225" t="s">
        <v>177</v>
      </c>
      <c r="G132" s="223"/>
      <c r="H132" s="226" t="s">
        <v>41</v>
      </c>
      <c r="I132" s="227"/>
      <c r="J132" s="223"/>
      <c r="K132" s="223"/>
      <c r="L132" s="228"/>
      <c r="M132" s="229"/>
      <c r="N132" s="230"/>
      <c r="O132" s="230"/>
      <c r="P132" s="230"/>
      <c r="Q132" s="230"/>
      <c r="R132" s="230"/>
      <c r="S132" s="230"/>
      <c r="T132" s="231"/>
      <c r="AT132" s="232" t="s">
        <v>154</v>
      </c>
      <c r="AU132" s="232" t="s">
        <v>89</v>
      </c>
      <c r="AV132" s="12" t="s">
        <v>25</v>
      </c>
      <c r="AW132" s="12" t="s">
        <v>156</v>
      </c>
      <c r="AX132" s="12" t="s">
        <v>83</v>
      </c>
      <c r="AY132" s="232" t="s">
        <v>140</v>
      </c>
    </row>
    <row r="133" spans="2:65" s="13" customFormat="1" ht="13.5">
      <c r="B133" s="233"/>
      <c r="C133" s="234"/>
      <c r="D133" s="235" t="s">
        <v>154</v>
      </c>
      <c r="E133" s="236" t="s">
        <v>41</v>
      </c>
      <c r="F133" s="237" t="s">
        <v>204</v>
      </c>
      <c r="G133" s="234"/>
      <c r="H133" s="238">
        <v>122.4</v>
      </c>
      <c r="I133" s="239"/>
      <c r="J133" s="234"/>
      <c r="K133" s="234"/>
      <c r="L133" s="240"/>
      <c r="M133" s="241"/>
      <c r="N133" s="242"/>
      <c r="O133" s="242"/>
      <c r="P133" s="242"/>
      <c r="Q133" s="242"/>
      <c r="R133" s="242"/>
      <c r="S133" s="242"/>
      <c r="T133" s="243"/>
      <c r="AT133" s="244" t="s">
        <v>154</v>
      </c>
      <c r="AU133" s="244" t="s">
        <v>89</v>
      </c>
      <c r="AV133" s="13" t="s">
        <v>89</v>
      </c>
      <c r="AW133" s="13" t="s">
        <v>156</v>
      </c>
      <c r="AX133" s="13" t="s">
        <v>83</v>
      </c>
      <c r="AY133" s="244" t="s">
        <v>140</v>
      </c>
    </row>
    <row r="134" spans="2:65" s="1" customFormat="1" ht="16.5" customHeight="1">
      <c r="B134" s="42"/>
      <c r="C134" s="206" t="s">
        <v>205</v>
      </c>
      <c r="D134" s="206" t="s">
        <v>143</v>
      </c>
      <c r="E134" s="207" t="s">
        <v>206</v>
      </c>
      <c r="F134" s="208" t="s">
        <v>207</v>
      </c>
      <c r="G134" s="209" t="s">
        <v>160</v>
      </c>
      <c r="H134" s="210">
        <v>41.5</v>
      </c>
      <c r="I134" s="211"/>
      <c r="J134" s="212">
        <f>ROUND(I134*H134,2)</f>
        <v>0</v>
      </c>
      <c r="K134" s="208" t="s">
        <v>147</v>
      </c>
      <c r="L134" s="62"/>
      <c r="M134" s="213" t="s">
        <v>41</v>
      </c>
      <c r="N134" s="214" t="s">
        <v>54</v>
      </c>
      <c r="O134" s="43"/>
      <c r="P134" s="215">
        <f>O134*H134</f>
        <v>0</v>
      </c>
      <c r="Q134" s="215">
        <v>0</v>
      </c>
      <c r="R134" s="215">
        <f>Q134*H134</f>
        <v>0</v>
      </c>
      <c r="S134" s="215">
        <v>0</v>
      </c>
      <c r="T134" s="216">
        <f>S134*H134</f>
        <v>0</v>
      </c>
      <c r="AR134" s="24" t="s">
        <v>148</v>
      </c>
      <c r="AT134" s="24" t="s">
        <v>143</v>
      </c>
      <c r="AU134" s="24" t="s">
        <v>89</v>
      </c>
      <c r="AY134" s="24" t="s">
        <v>140</v>
      </c>
      <c r="BE134" s="217">
        <f>IF(N134="základní",J134,0)</f>
        <v>0</v>
      </c>
      <c r="BF134" s="217">
        <f>IF(N134="snížená",J134,0)</f>
        <v>0</v>
      </c>
      <c r="BG134" s="217">
        <f>IF(N134="zákl. přenesená",J134,0)</f>
        <v>0</v>
      </c>
      <c r="BH134" s="217">
        <f>IF(N134="sníž. přenesená",J134,0)</f>
        <v>0</v>
      </c>
      <c r="BI134" s="217">
        <f>IF(N134="nulová",J134,0)</f>
        <v>0</v>
      </c>
      <c r="BJ134" s="24" t="s">
        <v>25</v>
      </c>
      <c r="BK134" s="217">
        <f>ROUND(I134*H134,2)</f>
        <v>0</v>
      </c>
      <c r="BL134" s="24" t="s">
        <v>148</v>
      </c>
      <c r="BM134" s="24" t="s">
        <v>208</v>
      </c>
    </row>
    <row r="135" spans="2:65" s="1" customFormat="1" ht="27">
      <c r="B135" s="42"/>
      <c r="C135" s="64"/>
      <c r="D135" s="218" t="s">
        <v>150</v>
      </c>
      <c r="E135" s="64"/>
      <c r="F135" s="219" t="s">
        <v>209</v>
      </c>
      <c r="G135" s="64"/>
      <c r="H135" s="64"/>
      <c r="I135" s="174"/>
      <c r="J135" s="64"/>
      <c r="K135" s="64"/>
      <c r="L135" s="62"/>
      <c r="M135" s="220"/>
      <c r="N135" s="43"/>
      <c r="O135" s="43"/>
      <c r="P135" s="43"/>
      <c r="Q135" s="43"/>
      <c r="R135" s="43"/>
      <c r="S135" s="43"/>
      <c r="T135" s="79"/>
      <c r="AT135" s="24" t="s">
        <v>150</v>
      </c>
      <c r="AU135" s="24" t="s">
        <v>89</v>
      </c>
    </row>
    <row r="136" spans="2:65" s="1" customFormat="1" ht="148.5">
      <c r="B136" s="42"/>
      <c r="C136" s="64"/>
      <c r="D136" s="218" t="s">
        <v>152</v>
      </c>
      <c r="E136" s="64"/>
      <c r="F136" s="221" t="s">
        <v>210</v>
      </c>
      <c r="G136" s="64"/>
      <c r="H136" s="64"/>
      <c r="I136" s="174"/>
      <c r="J136" s="64"/>
      <c r="K136" s="64"/>
      <c r="L136" s="62"/>
      <c r="M136" s="220"/>
      <c r="N136" s="43"/>
      <c r="O136" s="43"/>
      <c r="P136" s="43"/>
      <c r="Q136" s="43"/>
      <c r="R136" s="43"/>
      <c r="S136" s="43"/>
      <c r="T136" s="79"/>
      <c r="AT136" s="24" t="s">
        <v>152</v>
      </c>
      <c r="AU136" s="24" t="s">
        <v>89</v>
      </c>
    </row>
    <row r="137" spans="2:65" s="12" customFormat="1" ht="13.5">
      <c r="B137" s="222"/>
      <c r="C137" s="223"/>
      <c r="D137" s="218" t="s">
        <v>154</v>
      </c>
      <c r="E137" s="224" t="s">
        <v>41</v>
      </c>
      <c r="F137" s="225" t="s">
        <v>211</v>
      </c>
      <c r="G137" s="223"/>
      <c r="H137" s="226" t="s">
        <v>41</v>
      </c>
      <c r="I137" s="227"/>
      <c r="J137" s="223"/>
      <c r="K137" s="223"/>
      <c r="L137" s="228"/>
      <c r="M137" s="229"/>
      <c r="N137" s="230"/>
      <c r="O137" s="230"/>
      <c r="P137" s="230"/>
      <c r="Q137" s="230"/>
      <c r="R137" s="230"/>
      <c r="S137" s="230"/>
      <c r="T137" s="231"/>
      <c r="AT137" s="232" t="s">
        <v>154</v>
      </c>
      <c r="AU137" s="232" t="s">
        <v>89</v>
      </c>
      <c r="AV137" s="12" t="s">
        <v>25</v>
      </c>
      <c r="AW137" s="12" t="s">
        <v>156</v>
      </c>
      <c r="AX137" s="12" t="s">
        <v>83</v>
      </c>
      <c r="AY137" s="232" t="s">
        <v>140</v>
      </c>
    </row>
    <row r="138" spans="2:65" s="13" customFormat="1" ht="13.5">
      <c r="B138" s="233"/>
      <c r="C138" s="234"/>
      <c r="D138" s="218" t="s">
        <v>154</v>
      </c>
      <c r="E138" s="245" t="s">
        <v>41</v>
      </c>
      <c r="F138" s="246" t="s">
        <v>212</v>
      </c>
      <c r="G138" s="234"/>
      <c r="H138" s="247">
        <v>31</v>
      </c>
      <c r="I138" s="239"/>
      <c r="J138" s="234"/>
      <c r="K138" s="234"/>
      <c r="L138" s="240"/>
      <c r="M138" s="241"/>
      <c r="N138" s="242"/>
      <c r="O138" s="242"/>
      <c r="P138" s="242"/>
      <c r="Q138" s="242"/>
      <c r="R138" s="242"/>
      <c r="S138" s="242"/>
      <c r="T138" s="243"/>
      <c r="AT138" s="244" t="s">
        <v>154</v>
      </c>
      <c r="AU138" s="244" t="s">
        <v>89</v>
      </c>
      <c r="AV138" s="13" t="s">
        <v>89</v>
      </c>
      <c r="AW138" s="13" t="s">
        <v>156</v>
      </c>
      <c r="AX138" s="13" t="s">
        <v>83</v>
      </c>
      <c r="AY138" s="244" t="s">
        <v>140</v>
      </c>
    </row>
    <row r="139" spans="2:65" s="12" customFormat="1" ht="13.5">
      <c r="B139" s="222"/>
      <c r="C139" s="223"/>
      <c r="D139" s="218" t="s">
        <v>154</v>
      </c>
      <c r="E139" s="224" t="s">
        <v>41</v>
      </c>
      <c r="F139" s="225" t="s">
        <v>213</v>
      </c>
      <c r="G139" s="223"/>
      <c r="H139" s="226" t="s">
        <v>41</v>
      </c>
      <c r="I139" s="227"/>
      <c r="J139" s="223"/>
      <c r="K139" s="223"/>
      <c r="L139" s="228"/>
      <c r="M139" s="229"/>
      <c r="N139" s="230"/>
      <c r="O139" s="230"/>
      <c r="P139" s="230"/>
      <c r="Q139" s="230"/>
      <c r="R139" s="230"/>
      <c r="S139" s="230"/>
      <c r="T139" s="231"/>
      <c r="AT139" s="232" t="s">
        <v>154</v>
      </c>
      <c r="AU139" s="232" t="s">
        <v>89</v>
      </c>
      <c r="AV139" s="12" t="s">
        <v>25</v>
      </c>
      <c r="AW139" s="12" t="s">
        <v>156</v>
      </c>
      <c r="AX139" s="12" t="s">
        <v>83</v>
      </c>
      <c r="AY139" s="232" t="s">
        <v>140</v>
      </c>
    </row>
    <row r="140" spans="2:65" s="13" customFormat="1" ht="13.5">
      <c r="B140" s="233"/>
      <c r="C140" s="234"/>
      <c r="D140" s="235" t="s">
        <v>154</v>
      </c>
      <c r="E140" s="236" t="s">
        <v>41</v>
      </c>
      <c r="F140" s="237" t="s">
        <v>214</v>
      </c>
      <c r="G140" s="234"/>
      <c r="H140" s="238">
        <v>10.5</v>
      </c>
      <c r="I140" s="239"/>
      <c r="J140" s="234"/>
      <c r="K140" s="234"/>
      <c r="L140" s="240"/>
      <c r="M140" s="241"/>
      <c r="N140" s="242"/>
      <c r="O140" s="242"/>
      <c r="P140" s="242"/>
      <c r="Q140" s="242"/>
      <c r="R140" s="242"/>
      <c r="S140" s="242"/>
      <c r="T140" s="243"/>
      <c r="AT140" s="244" t="s">
        <v>154</v>
      </c>
      <c r="AU140" s="244" t="s">
        <v>89</v>
      </c>
      <c r="AV140" s="13" t="s">
        <v>89</v>
      </c>
      <c r="AW140" s="13" t="s">
        <v>156</v>
      </c>
      <c r="AX140" s="13" t="s">
        <v>83</v>
      </c>
      <c r="AY140" s="244" t="s">
        <v>140</v>
      </c>
    </row>
    <row r="141" spans="2:65" s="1" customFormat="1" ht="16.5" customHeight="1">
      <c r="B141" s="42"/>
      <c r="C141" s="206" t="s">
        <v>30</v>
      </c>
      <c r="D141" s="206" t="s">
        <v>143</v>
      </c>
      <c r="E141" s="207" t="s">
        <v>179</v>
      </c>
      <c r="F141" s="208" t="s">
        <v>180</v>
      </c>
      <c r="G141" s="209" t="s">
        <v>160</v>
      </c>
      <c r="H141" s="210">
        <v>29</v>
      </c>
      <c r="I141" s="211"/>
      <c r="J141" s="212">
        <f>ROUND(I141*H141,2)</f>
        <v>0</v>
      </c>
      <c r="K141" s="208" t="s">
        <v>147</v>
      </c>
      <c r="L141" s="62"/>
      <c r="M141" s="213" t="s">
        <v>41</v>
      </c>
      <c r="N141" s="214" t="s">
        <v>54</v>
      </c>
      <c r="O141" s="43"/>
      <c r="P141" s="215">
        <f>O141*H141</f>
        <v>0</v>
      </c>
      <c r="Q141" s="215">
        <v>0</v>
      </c>
      <c r="R141" s="215">
        <f>Q141*H141</f>
        <v>0</v>
      </c>
      <c r="S141" s="215">
        <v>0</v>
      </c>
      <c r="T141" s="216">
        <f>S141*H141</f>
        <v>0</v>
      </c>
      <c r="AR141" s="24" t="s">
        <v>148</v>
      </c>
      <c r="AT141" s="24" t="s">
        <v>143</v>
      </c>
      <c r="AU141" s="24" t="s">
        <v>89</v>
      </c>
      <c r="AY141" s="24" t="s">
        <v>140</v>
      </c>
      <c r="BE141" s="217">
        <f>IF(N141="základní",J141,0)</f>
        <v>0</v>
      </c>
      <c r="BF141" s="217">
        <f>IF(N141="snížená",J141,0)</f>
        <v>0</v>
      </c>
      <c r="BG141" s="217">
        <f>IF(N141="zákl. přenesená",J141,0)</f>
        <v>0</v>
      </c>
      <c r="BH141" s="217">
        <f>IF(N141="sníž. přenesená",J141,0)</f>
        <v>0</v>
      </c>
      <c r="BI141" s="217">
        <f>IF(N141="nulová",J141,0)</f>
        <v>0</v>
      </c>
      <c r="BJ141" s="24" t="s">
        <v>25</v>
      </c>
      <c r="BK141" s="217">
        <f>ROUND(I141*H141,2)</f>
        <v>0</v>
      </c>
      <c r="BL141" s="24" t="s">
        <v>148</v>
      </c>
      <c r="BM141" s="24" t="s">
        <v>215</v>
      </c>
    </row>
    <row r="142" spans="2:65" s="1" customFormat="1" ht="40.5">
      <c r="B142" s="42"/>
      <c r="C142" s="64"/>
      <c r="D142" s="218" t="s">
        <v>150</v>
      </c>
      <c r="E142" s="64"/>
      <c r="F142" s="219" t="s">
        <v>182</v>
      </c>
      <c r="G142" s="64"/>
      <c r="H142" s="64"/>
      <c r="I142" s="174"/>
      <c r="J142" s="64"/>
      <c r="K142" s="64"/>
      <c r="L142" s="62"/>
      <c r="M142" s="220"/>
      <c r="N142" s="43"/>
      <c r="O142" s="43"/>
      <c r="P142" s="43"/>
      <c r="Q142" s="43"/>
      <c r="R142" s="43"/>
      <c r="S142" s="43"/>
      <c r="T142" s="79"/>
      <c r="AT142" s="24" t="s">
        <v>150</v>
      </c>
      <c r="AU142" s="24" t="s">
        <v>89</v>
      </c>
    </row>
    <row r="143" spans="2:65" s="1" customFormat="1" ht="189">
      <c r="B143" s="42"/>
      <c r="C143" s="64"/>
      <c r="D143" s="218" t="s">
        <v>152</v>
      </c>
      <c r="E143" s="64"/>
      <c r="F143" s="221" t="s">
        <v>183</v>
      </c>
      <c r="G143" s="64"/>
      <c r="H143" s="64"/>
      <c r="I143" s="174"/>
      <c r="J143" s="64"/>
      <c r="K143" s="64"/>
      <c r="L143" s="62"/>
      <c r="M143" s="220"/>
      <c r="N143" s="43"/>
      <c r="O143" s="43"/>
      <c r="P143" s="43"/>
      <c r="Q143" s="43"/>
      <c r="R143" s="43"/>
      <c r="S143" s="43"/>
      <c r="T143" s="79"/>
      <c r="AT143" s="24" t="s">
        <v>152</v>
      </c>
      <c r="AU143" s="24" t="s">
        <v>89</v>
      </c>
    </row>
    <row r="144" spans="2:65" s="12" customFormat="1" ht="13.5">
      <c r="B144" s="222"/>
      <c r="C144" s="223"/>
      <c r="D144" s="218" t="s">
        <v>154</v>
      </c>
      <c r="E144" s="224" t="s">
        <v>41</v>
      </c>
      <c r="F144" s="225" t="s">
        <v>216</v>
      </c>
      <c r="G144" s="223"/>
      <c r="H144" s="226" t="s">
        <v>41</v>
      </c>
      <c r="I144" s="227"/>
      <c r="J144" s="223"/>
      <c r="K144" s="223"/>
      <c r="L144" s="228"/>
      <c r="M144" s="229"/>
      <c r="N144" s="230"/>
      <c r="O144" s="230"/>
      <c r="P144" s="230"/>
      <c r="Q144" s="230"/>
      <c r="R144" s="230"/>
      <c r="S144" s="230"/>
      <c r="T144" s="231"/>
      <c r="AT144" s="232" t="s">
        <v>154</v>
      </c>
      <c r="AU144" s="232" t="s">
        <v>89</v>
      </c>
      <c r="AV144" s="12" t="s">
        <v>25</v>
      </c>
      <c r="AW144" s="12" t="s">
        <v>156</v>
      </c>
      <c r="AX144" s="12" t="s">
        <v>83</v>
      </c>
      <c r="AY144" s="232" t="s">
        <v>140</v>
      </c>
    </row>
    <row r="145" spans="2:65" s="13" customFormat="1" ht="13.5">
      <c r="B145" s="233"/>
      <c r="C145" s="234"/>
      <c r="D145" s="235" t="s">
        <v>154</v>
      </c>
      <c r="E145" s="236" t="s">
        <v>41</v>
      </c>
      <c r="F145" s="237" t="s">
        <v>171</v>
      </c>
      <c r="G145" s="234"/>
      <c r="H145" s="238">
        <v>29</v>
      </c>
      <c r="I145" s="239"/>
      <c r="J145" s="234"/>
      <c r="K145" s="234"/>
      <c r="L145" s="240"/>
      <c r="M145" s="241"/>
      <c r="N145" s="242"/>
      <c r="O145" s="242"/>
      <c r="P145" s="242"/>
      <c r="Q145" s="242"/>
      <c r="R145" s="242"/>
      <c r="S145" s="242"/>
      <c r="T145" s="243"/>
      <c r="AT145" s="244" t="s">
        <v>154</v>
      </c>
      <c r="AU145" s="244" t="s">
        <v>89</v>
      </c>
      <c r="AV145" s="13" t="s">
        <v>89</v>
      </c>
      <c r="AW145" s="13" t="s">
        <v>156</v>
      </c>
      <c r="AX145" s="13" t="s">
        <v>83</v>
      </c>
      <c r="AY145" s="244" t="s">
        <v>140</v>
      </c>
    </row>
    <row r="146" spans="2:65" s="1" customFormat="1" ht="16.5" customHeight="1">
      <c r="B146" s="42"/>
      <c r="C146" s="206" t="s">
        <v>217</v>
      </c>
      <c r="D146" s="206" t="s">
        <v>143</v>
      </c>
      <c r="E146" s="207" t="s">
        <v>186</v>
      </c>
      <c r="F146" s="208" t="s">
        <v>187</v>
      </c>
      <c r="G146" s="209" t="s">
        <v>160</v>
      </c>
      <c r="H146" s="210">
        <v>12.5</v>
      </c>
      <c r="I146" s="211"/>
      <c r="J146" s="212">
        <f>ROUND(I146*H146,2)</f>
        <v>0</v>
      </c>
      <c r="K146" s="208" t="s">
        <v>147</v>
      </c>
      <c r="L146" s="62"/>
      <c r="M146" s="213" t="s">
        <v>41</v>
      </c>
      <c r="N146" s="214" t="s">
        <v>54</v>
      </c>
      <c r="O146" s="43"/>
      <c r="P146" s="215">
        <f>O146*H146</f>
        <v>0</v>
      </c>
      <c r="Q146" s="215">
        <v>0</v>
      </c>
      <c r="R146" s="215">
        <f>Q146*H146</f>
        <v>0</v>
      </c>
      <c r="S146" s="215">
        <v>0</v>
      </c>
      <c r="T146" s="216">
        <f>S146*H146</f>
        <v>0</v>
      </c>
      <c r="AR146" s="24" t="s">
        <v>148</v>
      </c>
      <c r="AT146" s="24" t="s">
        <v>143</v>
      </c>
      <c r="AU146" s="24" t="s">
        <v>89</v>
      </c>
      <c r="AY146" s="24" t="s">
        <v>140</v>
      </c>
      <c r="BE146" s="217">
        <f>IF(N146="základní",J146,0)</f>
        <v>0</v>
      </c>
      <c r="BF146" s="217">
        <f>IF(N146="snížená",J146,0)</f>
        <v>0</v>
      </c>
      <c r="BG146" s="217">
        <f>IF(N146="zákl. přenesená",J146,0)</f>
        <v>0</v>
      </c>
      <c r="BH146" s="217">
        <f>IF(N146="sníž. přenesená",J146,0)</f>
        <v>0</v>
      </c>
      <c r="BI146" s="217">
        <f>IF(N146="nulová",J146,0)</f>
        <v>0</v>
      </c>
      <c r="BJ146" s="24" t="s">
        <v>25</v>
      </c>
      <c r="BK146" s="217">
        <f>ROUND(I146*H146,2)</f>
        <v>0</v>
      </c>
      <c r="BL146" s="24" t="s">
        <v>148</v>
      </c>
      <c r="BM146" s="24" t="s">
        <v>218</v>
      </c>
    </row>
    <row r="147" spans="2:65" s="1" customFormat="1" ht="40.5">
      <c r="B147" s="42"/>
      <c r="C147" s="64"/>
      <c r="D147" s="218" t="s">
        <v>150</v>
      </c>
      <c r="E147" s="64"/>
      <c r="F147" s="219" t="s">
        <v>189</v>
      </c>
      <c r="G147" s="64"/>
      <c r="H147" s="64"/>
      <c r="I147" s="174"/>
      <c r="J147" s="64"/>
      <c r="K147" s="64"/>
      <c r="L147" s="62"/>
      <c r="M147" s="220"/>
      <c r="N147" s="43"/>
      <c r="O147" s="43"/>
      <c r="P147" s="43"/>
      <c r="Q147" s="43"/>
      <c r="R147" s="43"/>
      <c r="S147" s="43"/>
      <c r="T147" s="79"/>
      <c r="AT147" s="24" t="s">
        <v>150</v>
      </c>
      <c r="AU147" s="24" t="s">
        <v>89</v>
      </c>
    </row>
    <row r="148" spans="2:65" s="1" customFormat="1" ht="189">
      <c r="B148" s="42"/>
      <c r="C148" s="64"/>
      <c r="D148" s="218" t="s">
        <v>152</v>
      </c>
      <c r="E148" s="64"/>
      <c r="F148" s="221" t="s">
        <v>183</v>
      </c>
      <c r="G148" s="64"/>
      <c r="H148" s="64"/>
      <c r="I148" s="174"/>
      <c r="J148" s="64"/>
      <c r="K148" s="64"/>
      <c r="L148" s="62"/>
      <c r="M148" s="220"/>
      <c r="N148" s="43"/>
      <c r="O148" s="43"/>
      <c r="P148" s="43"/>
      <c r="Q148" s="43"/>
      <c r="R148" s="43"/>
      <c r="S148" s="43"/>
      <c r="T148" s="79"/>
      <c r="AT148" s="24" t="s">
        <v>152</v>
      </c>
      <c r="AU148" s="24" t="s">
        <v>89</v>
      </c>
    </row>
    <row r="149" spans="2:65" s="12" customFormat="1" ht="13.5">
      <c r="B149" s="222"/>
      <c r="C149" s="223"/>
      <c r="D149" s="218" t="s">
        <v>154</v>
      </c>
      <c r="E149" s="224" t="s">
        <v>41</v>
      </c>
      <c r="F149" s="225" t="s">
        <v>211</v>
      </c>
      <c r="G149" s="223"/>
      <c r="H149" s="226" t="s">
        <v>41</v>
      </c>
      <c r="I149" s="227"/>
      <c r="J149" s="223"/>
      <c r="K149" s="223"/>
      <c r="L149" s="228"/>
      <c r="M149" s="229"/>
      <c r="N149" s="230"/>
      <c r="O149" s="230"/>
      <c r="P149" s="230"/>
      <c r="Q149" s="230"/>
      <c r="R149" s="230"/>
      <c r="S149" s="230"/>
      <c r="T149" s="231"/>
      <c r="AT149" s="232" t="s">
        <v>154</v>
      </c>
      <c r="AU149" s="232" t="s">
        <v>89</v>
      </c>
      <c r="AV149" s="12" t="s">
        <v>25</v>
      </c>
      <c r="AW149" s="12" t="s">
        <v>156</v>
      </c>
      <c r="AX149" s="12" t="s">
        <v>83</v>
      </c>
      <c r="AY149" s="232" t="s">
        <v>140</v>
      </c>
    </row>
    <row r="150" spans="2:65" s="13" customFormat="1" ht="13.5">
      <c r="B150" s="233"/>
      <c r="C150" s="234"/>
      <c r="D150" s="218" t="s">
        <v>154</v>
      </c>
      <c r="E150" s="245" t="s">
        <v>41</v>
      </c>
      <c r="F150" s="246" t="s">
        <v>219</v>
      </c>
      <c r="G150" s="234"/>
      <c r="H150" s="247">
        <v>2</v>
      </c>
      <c r="I150" s="239"/>
      <c r="J150" s="234"/>
      <c r="K150" s="234"/>
      <c r="L150" s="240"/>
      <c r="M150" s="241"/>
      <c r="N150" s="242"/>
      <c r="O150" s="242"/>
      <c r="P150" s="242"/>
      <c r="Q150" s="242"/>
      <c r="R150" s="242"/>
      <c r="S150" s="242"/>
      <c r="T150" s="243"/>
      <c r="AT150" s="244" t="s">
        <v>154</v>
      </c>
      <c r="AU150" s="244" t="s">
        <v>89</v>
      </c>
      <c r="AV150" s="13" t="s">
        <v>89</v>
      </c>
      <c r="AW150" s="13" t="s">
        <v>156</v>
      </c>
      <c r="AX150" s="13" t="s">
        <v>83</v>
      </c>
      <c r="AY150" s="244" t="s">
        <v>140</v>
      </c>
    </row>
    <row r="151" spans="2:65" s="12" customFormat="1" ht="13.5">
      <c r="B151" s="222"/>
      <c r="C151" s="223"/>
      <c r="D151" s="218" t="s">
        <v>154</v>
      </c>
      <c r="E151" s="224" t="s">
        <v>41</v>
      </c>
      <c r="F151" s="225" t="s">
        <v>213</v>
      </c>
      <c r="G151" s="223"/>
      <c r="H151" s="226" t="s">
        <v>41</v>
      </c>
      <c r="I151" s="227"/>
      <c r="J151" s="223"/>
      <c r="K151" s="223"/>
      <c r="L151" s="228"/>
      <c r="M151" s="229"/>
      <c r="N151" s="230"/>
      <c r="O151" s="230"/>
      <c r="P151" s="230"/>
      <c r="Q151" s="230"/>
      <c r="R151" s="230"/>
      <c r="S151" s="230"/>
      <c r="T151" s="231"/>
      <c r="AT151" s="232" t="s">
        <v>154</v>
      </c>
      <c r="AU151" s="232" t="s">
        <v>89</v>
      </c>
      <c r="AV151" s="12" t="s">
        <v>25</v>
      </c>
      <c r="AW151" s="12" t="s">
        <v>156</v>
      </c>
      <c r="AX151" s="12" t="s">
        <v>83</v>
      </c>
      <c r="AY151" s="232" t="s">
        <v>140</v>
      </c>
    </row>
    <row r="152" spans="2:65" s="13" customFormat="1" ht="13.5">
      <c r="B152" s="233"/>
      <c r="C152" s="234"/>
      <c r="D152" s="235" t="s">
        <v>154</v>
      </c>
      <c r="E152" s="236" t="s">
        <v>41</v>
      </c>
      <c r="F152" s="237" t="s">
        <v>214</v>
      </c>
      <c r="G152" s="234"/>
      <c r="H152" s="238">
        <v>10.5</v>
      </c>
      <c r="I152" s="239"/>
      <c r="J152" s="234"/>
      <c r="K152" s="234"/>
      <c r="L152" s="240"/>
      <c r="M152" s="241"/>
      <c r="N152" s="242"/>
      <c r="O152" s="242"/>
      <c r="P152" s="242"/>
      <c r="Q152" s="242"/>
      <c r="R152" s="242"/>
      <c r="S152" s="242"/>
      <c r="T152" s="243"/>
      <c r="AT152" s="244" t="s">
        <v>154</v>
      </c>
      <c r="AU152" s="244" t="s">
        <v>89</v>
      </c>
      <c r="AV152" s="13" t="s">
        <v>89</v>
      </c>
      <c r="AW152" s="13" t="s">
        <v>156</v>
      </c>
      <c r="AX152" s="13" t="s">
        <v>83</v>
      </c>
      <c r="AY152" s="244" t="s">
        <v>140</v>
      </c>
    </row>
    <row r="153" spans="2:65" s="1" customFormat="1" ht="25.5" customHeight="1">
      <c r="B153" s="42"/>
      <c r="C153" s="206" t="s">
        <v>220</v>
      </c>
      <c r="D153" s="206" t="s">
        <v>143</v>
      </c>
      <c r="E153" s="207" t="s">
        <v>221</v>
      </c>
      <c r="F153" s="208" t="s">
        <v>222</v>
      </c>
      <c r="G153" s="209" t="s">
        <v>146</v>
      </c>
      <c r="H153" s="210">
        <v>345</v>
      </c>
      <c r="I153" s="211"/>
      <c r="J153" s="212">
        <f>ROUND(I153*H153,2)</f>
        <v>0</v>
      </c>
      <c r="K153" s="208" t="s">
        <v>147</v>
      </c>
      <c r="L153" s="62"/>
      <c r="M153" s="213" t="s">
        <v>41</v>
      </c>
      <c r="N153" s="214" t="s">
        <v>54</v>
      </c>
      <c r="O153" s="43"/>
      <c r="P153" s="215">
        <f>O153*H153</f>
        <v>0</v>
      </c>
      <c r="Q153" s="215">
        <v>0</v>
      </c>
      <c r="R153" s="215">
        <f>Q153*H153</f>
        <v>0</v>
      </c>
      <c r="S153" s="215">
        <v>0</v>
      </c>
      <c r="T153" s="216">
        <f>S153*H153</f>
        <v>0</v>
      </c>
      <c r="AR153" s="24" t="s">
        <v>148</v>
      </c>
      <c r="AT153" s="24" t="s">
        <v>143</v>
      </c>
      <c r="AU153" s="24" t="s">
        <v>89</v>
      </c>
      <c r="AY153" s="24" t="s">
        <v>140</v>
      </c>
      <c r="BE153" s="217">
        <f>IF(N153="základní",J153,0)</f>
        <v>0</v>
      </c>
      <c r="BF153" s="217">
        <f>IF(N153="snížená",J153,0)</f>
        <v>0</v>
      </c>
      <c r="BG153" s="217">
        <f>IF(N153="zákl. přenesená",J153,0)</f>
        <v>0</v>
      </c>
      <c r="BH153" s="217">
        <f>IF(N153="sníž. přenesená",J153,0)</f>
        <v>0</v>
      </c>
      <c r="BI153" s="217">
        <f>IF(N153="nulová",J153,0)</f>
        <v>0</v>
      </c>
      <c r="BJ153" s="24" t="s">
        <v>25</v>
      </c>
      <c r="BK153" s="217">
        <f>ROUND(I153*H153,2)</f>
        <v>0</v>
      </c>
      <c r="BL153" s="24" t="s">
        <v>148</v>
      </c>
      <c r="BM153" s="24" t="s">
        <v>223</v>
      </c>
    </row>
    <row r="154" spans="2:65" s="1" customFormat="1" ht="27">
      <c r="B154" s="42"/>
      <c r="C154" s="64"/>
      <c r="D154" s="218" t="s">
        <v>150</v>
      </c>
      <c r="E154" s="64"/>
      <c r="F154" s="219" t="s">
        <v>224</v>
      </c>
      <c r="G154" s="64"/>
      <c r="H154" s="64"/>
      <c r="I154" s="174"/>
      <c r="J154" s="64"/>
      <c r="K154" s="64"/>
      <c r="L154" s="62"/>
      <c r="M154" s="220"/>
      <c r="N154" s="43"/>
      <c r="O154" s="43"/>
      <c r="P154" s="43"/>
      <c r="Q154" s="43"/>
      <c r="R154" s="43"/>
      <c r="S154" s="43"/>
      <c r="T154" s="79"/>
      <c r="AT154" s="24" t="s">
        <v>150</v>
      </c>
      <c r="AU154" s="24" t="s">
        <v>89</v>
      </c>
    </row>
    <row r="155" spans="2:65" s="1" customFormat="1" ht="94.5">
      <c r="B155" s="42"/>
      <c r="C155" s="64"/>
      <c r="D155" s="218" t="s">
        <v>152</v>
      </c>
      <c r="E155" s="64"/>
      <c r="F155" s="221" t="s">
        <v>225</v>
      </c>
      <c r="G155" s="64"/>
      <c r="H155" s="64"/>
      <c r="I155" s="174"/>
      <c r="J155" s="64"/>
      <c r="K155" s="64"/>
      <c r="L155" s="62"/>
      <c r="M155" s="220"/>
      <c r="N155" s="43"/>
      <c r="O155" s="43"/>
      <c r="P155" s="43"/>
      <c r="Q155" s="43"/>
      <c r="R155" s="43"/>
      <c r="S155" s="43"/>
      <c r="T155" s="79"/>
      <c r="AT155" s="24" t="s">
        <v>152</v>
      </c>
      <c r="AU155" s="24" t="s">
        <v>89</v>
      </c>
    </row>
    <row r="156" spans="2:65" s="12" customFormat="1" ht="13.5">
      <c r="B156" s="222"/>
      <c r="C156" s="223"/>
      <c r="D156" s="218" t="s">
        <v>154</v>
      </c>
      <c r="E156" s="224" t="s">
        <v>41</v>
      </c>
      <c r="F156" s="225" t="s">
        <v>211</v>
      </c>
      <c r="G156" s="223"/>
      <c r="H156" s="226" t="s">
        <v>41</v>
      </c>
      <c r="I156" s="227"/>
      <c r="J156" s="223"/>
      <c r="K156" s="223"/>
      <c r="L156" s="228"/>
      <c r="M156" s="229"/>
      <c r="N156" s="230"/>
      <c r="O156" s="230"/>
      <c r="P156" s="230"/>
      <c r="Q156" s="230"/>
      <c r="R156" s="230"/>
      <c r="S156" s="230"/>
      <c r="T156" s="231"/>
      <c r="AT156" s="232" t="s">
        <v>154</v>
      </c>
      <c r="AU156" s="232" t="s">
        <v>89</v>
      </c>
      <c r="AV156" s="12" t="s">
        <v>25</v>
      </c>
      <c r="AW156" s="12" t="s">
        <v>156</v>
      </c>
      <c r="AX156" s="12" t="s">
        <v>83</v>
      </c>
      <c r="AY156" s="232" t="s">
        <v>140</v>
      </c>
    </row>
    <row r="157" spans="2:65" s="13" customFormat="1" ht="13.5">
      <c r="B157" s="233"/>
      <c r="C157" s="234"/>
      <c r="D157" s="218" t="s">
        <v>154</v>
      </c>
      <c r="E157" s="245" t="s">
        <v>41</v>
      </c>
      <c r="F157" s="246" t="s">
        <v>226</v>
      </c>
      <c r="G157" s="234"/>
      <c r="H157" s="247">
        <v>310</v>
      </c>
      <c r="I157" s="239"/>
      <c r="J157" s="234"/>
      <c r="K157" s="234"/>
      <c r="L157" s="240"/>
      <c r="M157" s="241"/>
      <c r="N157" s="242"/>
      <c r="O157" s="242"/>
      <c r="P157" s="242"/>
      <c r="Q157" s="242"/>
      <c r="R157" s="242"/>
      <c r="S157" s="242"/>
      <c r="T157" s="243"/>
      <c r="AT157" s="244" t="s">
        <v>154</v>
      </c>
      <c r="AU157" s="244" t="s">
        <v>89</v>
      </c>
      <c r="AV157" s="13" t="s">
        <v>89</v>
      </c>
      <c r="AW157" s="13" t="s">
        <v>156</v>
      </c>
      <c r="AX157" s="13" t="s">
        <v>83</v>
      </c>
      <c r="AY157" s="244" t="s">
        <v>140</v>
      </c>
    </row>
    <row r="158" spans="2:65" s="12" customFormat="1" ht="13.5">
      <c r="B158" s="222"/>
      <c r="C158" s="223"/>
      <c r="D158" s="218" t="s">
        <v>154</v>
      </c>
      <c r="E158" s="224" t="s">
        <v>41</v>
      </c>
      <c r="F158" s="225" t="s">
        <v>213</v>
      </c>
      <c r="G158" s="223"/>
      <c r="H158" s="226" t="s">
        <v>41</v>
      </c>
      <c r="I158" s="227"/>
      <c r="J158" s="223"/>
      <c r="K158" s="223"/>
      <c r="L158" s="228"/>
      <c r="M158" s="229"/>
      <c r="N158" s="230"/>
      <c r="O158" s="230"/>
      <c r="P158" s="230"/>
      <c r="Q158" s="230"/>
      <c r="R158" s="230"/>
      <c r="S158" s="230"/>
      <c r="T158" s="231"/>
      <c r="AT158" s="232" t="s">
        <v>154</v>
      </c>
      <c r="AU158" s="232" t="s">
        <v>89</v>
      </c>
      <c r="AV158" s="12" t="s">
        <v>25</v>
      </c>
      <c r="AW158" s="12" t="s">
        <v>156</v>
      </c>
      <c r="AX158" s="12" t="s">
        <v>83</v>
      </c>
      <c r="AY158" s="232" t="s">
        <v>140</v>
      </c>
    </row>
    <row r="159" spans="2:65" s="13" customFormat="1" ht="13.5">
      <c r="B159" s="233"/>
      <c r="C159" s="234"/>
      <c r="D159" s="235" t="s">
        <v>154</v>
      </c>
      <c r="E159" s="236" t="s">
        <v>41</v>
      </c>
      <c r="F159" s="237" t="s">
        <v>227</v>
      </c>
      <c r="G159" s="234"/>
      <c r="H159" s="238">
        <v>35</v>
      </c>
      <c r="I159" s="239"/>
      <c r="J159" s="234"/>
      <c r="K159" s="234"/>
      <c r="L159" s="240"/>
      <c r="M159" s="241"/>
      <c r="N159" s="242"/>
      <c r="O159" s="242"/>
      <c r="P159" s="242"/>
      <c r="Q159" s="242"/>
      <c r="R159" s="242"/>
      <c r="S159" s="242"/>
      <c r="T159" s="243"/>
      <c r="AT159" s="244" t="s">
        <v>154</v>
      </c>
      <c r="AU159" s="244" t="s">
        <v>89</v>
      </c>
      <c r="AV159" s="13" t="s">
        <v>89</v>
      </c>
      <c r="AW159" s="13" t="s">
        <v>156</v>
      </c>
      <c r="AX159" s="13" t="s">
        <v>83</v>
      </c>
      <c r="AY159" s="244" t="s">
        <v>140</v>
      </c>
    </row>
    <row r="160" spans="2:65" s="1" customFormat="1" ht="25.5" customHeight="1">
      <c r="B160" s="42"/>
      <c r="C160" s="206" t="s">
        <v>228</v>
      </c>
      <c r="D160" s="206" t="s">
        <v>143</v>
      </c>
      <c r="E160" s="207" t="s">
        <v>229</v>
      </c>
      <c r="F160" s="208" t="s">
        <v>230</v>
      </c>
      <c r="G160" s="209" t="s">
        <v>146</v>
      </c>
      <c r="H160" s="210">
        <v>310</v>
      </c>
      <c r="I160" s="211"/>
      <c r="J160" s="212">
        <f>ROUND(I160*H160,2)</f>
        <v>0</v>
      </c>
      <c r="K160" s="208" t="s">
        <v>147</v>
      </c>
      <c r="L160" s="62"/>
      <c r="M160" s="213" t="s">
        <v>41</v>
      </c>
      <c r="N160" s="214" t="s">
        <v>54</v>
      </c>
      <c r="O160" s="43"/>
      <c r="P160" s="215">
        <f>O160*H160</f>
        <v>0</v>
      </c>
      <c r="Q160" s="215">
        <v>0</v>
      </c>
      <c r="R160" s="215">
        <f>Q160*H160</f>
        <v>0</v>
      </c>
      <c r="S160" s="215">
        <v>0</v>
      </c>
      <c r="T160" s="216">
        <f>S160*H160</f>
        <v>0</v>
      </c>
      <c r="AR160" s="24" t="s">
        <v>148</v>
      </c>
      <c r="AT160" s="24" t="s">
        <v>143</v>
      </c>
      <c r="AU160" s="24" t="s">
        <v>89</v>
      </c>
      <c r="AY160" s="24" t="s">
        <v>140</v>
      </c>
      <c r="BE160" s="217">
        <f>IF(N160="základní",J160,0)</f>
        <v>0</v>
      </c>
      <c r="BF160" s="217">
        <f>IF(N160="snížená",J160,0)</f>
        <v>0</v>
      </c>
      <c r="BG160" s="217">
        <f>IF(N160="zákl. přenesená",J160,0)</f>
        <v>0</v>
      </c>
      <c r="BH160" s="217">
        <f>IF(N160="sníž. přenesená",J160,0)</f>
        <v>0</v>
      </c>
      <c r="BI160" s="217">
        <f>IF(N160="nulová",J160,0)</f>
        <v>0</v>
      </c>
      <c r="BJ160" s="24" t="s">
        <v>25</v>
      </c>
      <c r="BK160" s="217">
        <f>ROUND(I160*H160,2)</f>
        <v>0</v>
      </c>
      <c r="BL160" s="24" t="s">
        <v>148</v>
      </c>
      <c r="BM160" s="24" t="s">
        <v>231</v>
      </c>
    </row>
    <row r="161" spans="2:65" s="1" customFormat="1" ht="27">
      <c r="B161" s="42"/>
      <c r="C161" s="64"/>
      <c r="D161" s="218" t="s">
        <v>150</v>
      </c>
      <c r="E161" s="64"/>
      <c r="F161" s="219" t="s">
        <v>232</v>
      </c>
      <c r="G161" s="64"/>
      <c r="H161" s="64"/>
      <c r="I161" s="174"/>
      <c r="J161" s="64"/>
      <c r="K161" s="64"/>
      <c r="L161" s="62"/>
      <c r="M161" s="220"/>
      <c r="N161" s="43"/>
      <c r="O161" s="43"/>
      <c r="P161" s="43"/>
      <c r="Q161" s="43"/>
      <c r="R161" s="43"/>
      <c r="S161" s="43"/>
      <c r="T161" s="79"/>
      <c r="AT161" s="24" t="s">
        <v>150</v>
      </c>
      <c r="AU161" s="24" t="s">
        <v>89</v>
      </c>
    </row>
    <row r="162" spans="2:65" s="1" customFormat="1" ht="121.5">
      <c r="B162" s="42"/>
      <c r="C162" s="64"/>
      <c r="D162" s="218" t="s">
        <v>152</v>
      </c>
      <c r="E162" s="64"/>
      <c r="F162" s="221" t="s">
        <v>233</v>
      </c>
      <c r="G162" s="64"/>
      <c r="H162" s="64"/>
      <c r="I162" s="174"/>
      <c r="J162" s="64"/>
      <c r="K162" s="64"/>
      <c r="L162" s="62"/>
      <c r="M162" s="220"/>
      <c r="N162" s="43"/>
      <c r="O162" s="43"/>
      <c r="P162" s="43"/>
      <c r="Q162" s="43"/>
      <c r="R162" s="43"/>
      <c r="S162" s="43"/>
      <c r="T162" s="79"/>
      <c r="AT162" s="24" t="s">
        <v>152</v>
      </c>
      <c r="AU162" s="24" t="s">
        <v>89</v>
      </c>
    </row>
    <row r="163" spans="2:65" s="12" customFormat="1" ht="13.5">
      <c r="B163" s="222"/>
      <c r="C163" s="223"/>
      <c r="D163" s="218" t="s">
        <v>154</v>
      </c>
      <c r="E163" s="224" t="s">
        <v>41</v>
      </c>
      <c r="F163" s="225" t="s">
        <v>211</v>
      </c>
      <c r="G163" s="223"/>
      <c r="H163" s="226" t="s">
        <v>41</v>
      </c>
      <c r="I163" s="227"/>
      <c r="J163" s="223"/>
      <c r="K163" s="223"/>
      <c r="L163" s="228"/>
      <c r="M163" s="229"/>
      <c r="N163" s="230"/>
      <c r="O163" s="230"/>
      <c r="P163" s="230"/>
      <c r="Q163" s="230"/>
      <c r="R163" s="230"/>
      <c r="S163" s="230"/>
      <c r="T163" s="231"/>
      <c r="AT163" s="232" t="s">
        <v>154</v>
      </c>
      <c r="AU163" s="232" t="s">
        <v>89</v>
      </c>
      <c r="AV163" s="12" t="s">
        <v>25</v>
      </c>
      <c r="AW163" s="12" t="s">
        <v>156</v>
      </c>
      <c r="AX163" s="12" t="s">
        <v>83</v>
      </c>
      <c r="AY163" s="232" t="s">
        <v>140</v>
      </c>
    </row>
    <row r="164" spans="2:65" s="13" customFormat="1" ht="13.5">
      <c r="B164" s="233"/>
      <c r="C164" s="234"/>
      <c r="D164" s="235" t="s">
        <v>154</v>
      </c>
      <c r="E164" s="236" t="s">
        <v>41</v>
      </c>
      <c r="F164" s="237" t="s">
        <v>226</v>
      </c>
      <c r="G164" s="234"/>
      <c r="H164" s="238">
        <v>310</v>
      </c>
      <c r="I164" s="239"/>
      <c r="J164" s="234"/>
      <c r="K164" s="234"/>
      <c r="L164" s="240"/>
      <c r="M164" s="241"/>
      <c r="N164" s="242"/>
      <c r="O164" s="242"/>
      <c r="P164" s="242"/>
      <c r="Q164" s="242"/>
      <c r="R164" s="242"/>
      <c r="S164" s="242"/>
      <c r="T164" s="243"/>
      <c r="AT164" s="244" t="s">
        <v>154</v>
      </c>
      <c r="AU164" s="244" t="s">
        <v>89</v>
      </c>
      <c r="AV164" s="13" t="s">
        <v>89</v>
      </c>
      <c r="AW164" s="13" t="s">
        <v>156</v>
      </c>
      <c r="AX164" s="13" t="s">
        <v>83</v>
      </c>
      <c r="AY164" s="244" t="s">
        <v>140</v>
      </c>
    </row>
    <row r="165" spans="2:65" s="1" customFormat="1" ht="25.5" customHeight="1">
      <c r="B165" s="42"/>
      <c r="C165" s="206" t="s">
        <v>234</v>
      </c>
      <c r="D165" s="206" t="s">
        <v>143</v>
      </c>
      <c r="E165" s="207" t="s">
        <v>235</v>
      </c>
      <c r="F165" s="208" t="s">
        <v>236</v>
      </c>
      <c r="G165" s="209" t="s">
        <v>146</v>
      </c>
      <c r="H165" s="210">
        <v>35</v>
      </c>
      <c r="I165" s="211"/>
      <c r="J165" s="212">
        <f>ROUND(I165*H165,2)</f>
        <v>0</v>
      </c>
      <c r="K165" s="208" t="s">
        <v>147</v>
      </c>
      <c r="L165" s="62"/>
      <c r="M165" s="213" t="s">
        <v>41</v>
      </c>
      <c r="N165" s="214" t="s">
        <v>54</v>
      </c>
      <c r="O165" s="43"/>
      <c r="P165" s="215">
        <f>O165*H165</f>
        <v>0</v>
      </c>
      <c r="Q165" s="215">
        <v>0</v>
      </c>
      <c r="R165" s="215">
        <f>Q165*H165</f>
        <v>0</v>
      </c>
      <c r="S165" s="215">
        <v>0</v>
      </c>
      <c r="T165" s="216">
        <f>S165*H165</f>
        <v>0</v>
      </c>
      <c r="AR165" s="24" t="s">
        <v>148</v>
      </c>
      <c r="AT165" s="24" t="s">
        <v>143</v>
      </c>
      <c r="AU165" s="24" t="s">
        <v>89</v>
      </c>
      <c r="AY165" s="24" t="s">
        <v>140</v>
      </c>
      <c r="BE165" s="217">
        <f>IF(N165="základní",J165,0)</f>
        <v>0</v>
      </c>
      <c r="BF165" s="217">
        <f>IF(N165="snížená",J165,0)</f>
        <v>0</v>
      </c>
      <c r="BG165" s="217">
        <f>IF(N165="zákl. přenesená",J165,0)</f>
        <v>0</v>
      </c>
      <c r="BH165" s="217">
        <f>IF(N165="sníž. přenesená",J165,0)</f>
        <v>0</v>
      </c>
      <c r="BI165" s="217">
        <f>IF(N165="nulová",J165,0)</f>
        <v>0</v>
      </c>
      <c r="BJ165" s="24" t="s">
        <v>25</v>
      </c>
      <c r="BK165" s="217">
        <f>ROUND(I165*H165,2)</f>
        <v>0</v>
      </c>
      <c r="BL165" s="24" t="s">
        <v>148</v>
      </c>
      <c r="BM165" s="24" t="s">
        <v>237</v>
      </c>
    </row>
    <row r="166" spans="2:65" s="1" customFormat="1" ht="27">
      <c r="B166" s="42"/>
      <c r="C166" s="64"/>
      <c r="D166" s="218" t="s">
        <v>150</v>
      </c>
      <c r="E166" s="64"/>
      <c r="F166" s="219" t="s">
        <v>238</v>
      </c>
      <c r="G166" s="64"/>
      <c r="H166" s="64"/>
      <c r="I166" s="174"/>
      <c r="J166" s="64"/>
      <c r="K166" s="64"/>
      <c r="L166" s="62"/>
      <c r="M166" s="220"/>
      <c r="N166" s="43"/>
      <c r="O166" s="43"/>
      <c r="P166" s="43"/>
      <c r="Q166" s="43"/>
      <c r="R166" s="43"/>
      <c r="S166" s="43"/>
      <c r="T166" s="79"/>
      <c r="AT166" s="24" t="s">
        <v>150</v>
      </c>
      <c r="AU166" s="24" t="s">
        <v>89</v>
      </c>
    </row>
    <row r="167" spans="2:65" s="1" customFormat="1" ht="121.5">
      <c r="B167" s="42"/>
      <c r="C167" s="64"/>
      <c r="D167" s="218" t="s">
        <v>152</v>
      </c>
      <c r="E167" s="64"/>
      <c r="F167" s="221" t="s">
        <v>233</v>
      </c>
      <c r="G167" s="64"/>
      <c r="H167" s="64"/>
      <c r="I167" s="174"/>
      <c r="J167" s="64"/>
      <c r="K167" s="64"/>
      <c r="L167" s="62"/>
      <c r="M167" s="220"/>
      <c r="N167" s="43"/>
      <c r="O167" s="43"/>
      <c r="P167" s="43"/>
      <c r="Q167" s="43"/>
      <c r="R167" s="43"/>
      <c r="S167" s="43"/>
      <c r="T167" s="79"/>
      <c r="AT167" s="24" t="s">
        <v>152</v>
      </c>
      <c r="AU167" s="24" t="s">
        <v>89</v>
      </c>
    </row>
    <row r="168" spans="2:65" s="12" customFormat="1" ht="13.5">
      <c r="B168" s="222"/>
      <c r="C168" s="223"/>
      <c r="D168" s="218" t="s">
        <v>154</v>
      </c>
      <c r="E168" s="224" t="s">
        <v>41</v>
      </c>
      <c r="F168" s="225" t="s">
        <v>213</v>
      </c>
      <c r="G168" s="223"/>
      <c r="H168" s="226" t="s">
        <v>41</v>
      </c>
      <c r="I168" s="227"/>
      <c r="J168" s="223"/>
      <c r="K168" s="223"/>
      <c r="L168" s="228"/>
      <c r="M168" s="229"/>
      <c r="N168" s="230"/>
      <c r="O168" s="230"/>
      <c r="P168" s="230"/>
      <c r="Q168" s="230"/>
      <c r="R168" s="230"/>
      <c r="S168" s="230"/>
      <c r="T168" s="231"/>
      <c r="AT168" s="232" t="s">
        <v>154</v>
      </c>
      <c r="AU168" s="232" t="s">
        <v>89</v>
      </c>
      <c r="AV168" s="12" t="s">
        <v>25</v>
      </c>
      <c r="AW168" s="12" t="s">
        <v>156</v>
      </c>
      <c r="AX168" s="12" t="s">
        <v>83</v>
      </c>
      <c r="AY168" s="232" t="s">
        <v>140</v>
      </c>
    </row>
    <row r="169" spans="2:65" s="13" customFormat="1" ht="13.5">
      <c r="B169" s="233"/>
      <c r="C169" s="234"/>
      <c r="D169" s="235" t="s">
        <v>154</v>
      </c>
      <c r="E169" s="236" t="s">
        <v>41</v>
      </c>
      <c r="F169" s="237" t="s">
        <v>227</v>
      </c>
      <c r="G169" s="234"/>
      <c r="H169" s="238">
        <v>35</v>
      </c>
      <c r="I169" s="239"/>
      <c r="J169" s="234"/>
      <c r="K169" s="234"/>
      <c r="L169" s="240"/>
      <c r="M169" s="241"/>
      <c r="N169" s="242"/>
      <c r="O169" s="242"/>
      <c r="P169" s="242"/>
      <c r="Q169" s="242"/>
      <c r="R169" s="242"/>
      <c r="S169" s="242"/>
      <c r="T169" s="243"/>
      <c r="AT169" s="244" t="s">
        <v>154</v>
      </c>
      <c r="AU169" s="244" t="s">
        <v>89</v>
      </c>
      <c r="AV169" s="13" t="s">
        <v>89</v>
      </c>
      <c r="AW169" s="13" t="s">
        <v>156</v>
      </c>
      <c r="AX169" s="13" t="s">
        <v>83</v>
      </c>
      <c r="AY169" s="244" t="s">
        <v>140</v>
      </c>
    </row>
    <row r="170" spans="2:65" s="1" customFormat="1" ht="16.5" customHeight="1">
      <c r="B170" s="42"/>
      <c r="C170" s="248" t="s">
        <v>10</v>
      </c>
      <c r="D170" s="248" t="s">
        <v>239</v>
      </c>
      <c r="E170" s="249" t="s">
        <v>240</v>
      </c>
      <c r="F170" s="250" t="s">
        <v>241</v>
      </c>
      <c r="G170" s="251" t="s">
        <v>160</v>
      </c>
      <c r="H170" s="252">
        <v>12.5</v>
      </c>
      <c r="I170" s="253"/>
      <c r="J170" s="254">
        <f>ROUND(I170*H170,2)</f>
        <v>0</v>
      </c>
      <c r="K170" s="250" t="s">
        <v>41</v>
      </c>
      <c r="L170" s="255"/>
      <c r="M170" s="256" t="s">
        <v>41</v>
      </c>
      <c r="N170" s="257" t="s">
        <v>54</v>
      </c>
      <c r="O170" s="43"/>
      <c r="P170" s="215">
        <f>O170*H170</f>
        <v>0</v>
      </c>
      <c r="Q170" s="215">
        <v>0</v>
      </c>
      <c r="R170" s="215">
        <f>Q170*H170</f>
        <v>0</v>
      </c>
      <c r="S170" s="215">
        <v>0</v>
      </c>
      <c r="T170" s="216">
        <f>S170*H170</f>
        <v>0</v>
      </c>
      <c r="AR170" s="24" t="s">
        <v>197</v>
      </c>
      <c r="AT170" s="24" t="s">
        <v>239</v>
      </c>
      <c r="AU170" s="24" t="s">
        <v>89</v>
      </c>
      <c r="AY170" s="24" t="s">
        <v>140</v>
      </c>
      <c r="BE170" s="217">
        <f>IF(N170="základní",J170,0)</f>
        <v>0</v>
      </c>
      <c r="BF170" s="217">
        <f>IF(N170="snížená",J170,0)</f>
        <v>0</v>
      </c>
      <c r="BG170" s="217">
        <f>IF(N170="zákl. přenesená",J170,0)</f>
        <v>0</v>
      </c>
      <c r="BH170" s="217">
        <f>IF(N170="sníž. přenesená",J170,0)</f>
        <v>0</v>
      </c>
      <c r="BI170" s="217">
        <f>IF(N170="nulová",J170,0)</f>
        <v>0</v>
      </c>
      <c r="BJ170" s="24" t="s">
        <v>25</v>
      </c>
      <c r="BK170" s="217">
        <f>ROUND(I170*H170,2)</f>
        <v>0</v>
      </c>
      <c r="BL170" s="24" t="s">
        <v>148</v>
      </c>
      <c r="BM170" s="24" t="s">
        <v>242</v>
      </c>
    </row>
    <row r="171" spans="2:65" s="1" customFormat="1" ht="13.5">
      <c r="B171" s="42"/>
      <c r="C171" s="64"/>
      <c r="D171" s="218" t="s">
        <v>150</v>
      </c>
      <c r="E171" s="64"/>
      <c r="F171" s="219" t="s">
        <v>241</v>
      </c>
      <c r="G171" s="64"/>
      <c r="H171" s="64"/>
      <c r="I171" s="174"/>
      <c r="J171" s="64"/>
      <c r="K171" s="64"/>
      <c r="L171" s="62"/>
      <c r="M171" s="220"/>
      <c r="N171" s="43"/>
      <c r="O171" s="43"/>
      <c r="P171" s="43"/>
      <c r="Q171" s="43"/>
      <c r="R171" s="43"/>
      <c r="S171" s="43"/>
      <c r="T171" s="79"/>
      <c r="AT171" s="24" t="s">
        <v>150</v>
      </c>
      <c r="AU171" s="24" t="s">
        <v>89</v>
      </c>
    </row>
    <row r="172" spans="2:65" s="1" customFormat="1" ht="27">
      <c r="B172" s="42"/>
      <c r="C172" s="64"/>
      <c r="D172" s="218" t="s">
        <v>243</v>
      </c>
      <c r="E172" s="64"/>
      <c r="F172" s="221" t="s">
        <v>244</v>
      </c>
      <c r="G172" s="64"/>
      <c r="H172" s="64"/>
      <c r="I172" s="174"/>
      <c r="J172" s="64"/>
      <c r="K172" s="64"/>
      <c r="L172" s="62"/>
      <c r="M172" s="220"/>
      <c r="N172" s="43"/>
      <c r="O172" s="43"/>
      <c r="P172" s="43"/>
      <c r="Q172" s="43"/>
      <c r="R172" s="43"/>
      <c r="S172" s="43"/>
      <c r="T172" s="79"/>
      <c r="AT172" s="24" t="s">
        <v>243</v>
      </c>
      <c r="AU172" s="24" t="s">
        <v>89</v>
      </c>
    </row>
    <row r="173" spans="2:65" s="12" customFormat="1" ht="13.5">
      <c r="B173" s="222"/>
      <c r="C173" s="223"/>
      <c r="D173" s="218" t="s">
        <v>154</v>
      </c>
      <c r="E173" s="224" t="s">
        <v>41</v>
      </c>
      <c r="F173" s="225" t="s">
        <v>211</v>
      </c>
      <c r="G173" s="223"/>
      <c r="H173" s="226" t="s">
        <v>41</v>
      </c>
      <c r="I173" s="227"/>
      <c r="J173" s="223"/>
      <c r="K173" s="223"/>
      <c r="L173" s="228"/>
      <c r="M173" s="229"/>
      <c r="N173" s="230"/>
      <c r="O173" s="230"/>
      <c r="P173" s="230"/>
      <c r="Q173" s="230"/>
      <c r="R173" s="230"/>
      <c r="S173" s="230"/>
      <c r="T173" s="231"/>
      <c r="AT173" s="232" t="s">
        <v>154</v>
      </c>
      <c r="AU173" s="232" t="s">
        <v>89</v>
      </c>
      <c r="AV173" s="12" t="s">
        <v>25</v>
      </c>
      <c r="AW173" s="12" t="s">
        <v>156</v>
      </c>
      <c r="AX173" s="12" t="s">
        <v>83</v>
      </c>
      <c r="AY173" s="232" t="s">
        <v>140</v>
      </c>
    </row>
    <row r="174" spans="2:65" s="13" customFormat="1" ht="13.5">
      <c r="B174" s="233"/>
      <c r="C174" s="234"/>
      <c r="D174" s="218" t="s">
        <v>154</v>
      </c>
      <c r="E174" s="245" t="s">
        <v>41</v>
      </c>
      <c r="F174" s="246" t="s">
        <v>89</v>
      </c>
      <c r="G174" s="234"/>
      <c r="H174" s="247">
        <v>2</v>
      </c>
      <c r="I174" s="239"/>
      <c r="J174" s="234"/>
      <c r="K174" s="234"/>
      <c r="L174" s="240"/>
      <c r="M174" s="241"/>
      <c r="N174" s="242"/>
      <c r="O174" s="242"/>
      <c r="P174" s="242"/>
      <c r="Q174" s="242"/>
      <c r="R174" s="242"/>
      <c r="S174" s="242"/>
      <c r="T174" s="243"/>
      <c r="AT174" s="244" t="s">
        <v>154</v>
      </c>
      <c r="AU174" s="244" t="s">
        <v>89</v>
      </c>
      <c r="AV174" s="13" t="s">
        <v>89</v>
      </c>
      <c r="AW174" s="13" t="s">
        <v>156</v>
      </c>
      <c r="AX174" s="13" t="s">
        <v>83</v>
      </c>
      <c r="AY174" s="244" t="s">
        <v>140</v>
      </c>
    </row>
    <row r="175" spans="2:65" s="12" customFormat="1" ht="13.5">
      <c r="B175" s="222"/>
      <c r="C175" s="223"/>
      <c r="D175" s="218" t="s">
        <v>154</v>
      </c>
      <c r="E175" s="224" t="s">
        <v>41</v>
      </c>
      <c r="F175" s="225" t="s">
        <v>213</v>
      </c>
      <c r="G175" s="223"/>
      <c r="H175" s="226" t="s">
        <v>41</v>
      </c>
      <c r="I175" s="227"/>
      <c r="J175" s="223"/>
      <c r="K175" s="223"/>
      <c r="L175" s="228"/>
      <c r="M175" s="229"/>
      <c r="N175" s="230"/>
      <c r="O175" s="230"/>
      <c r="P175" s="230"/>
      <c r="Q175" s="230"/>
      <c r="R175" s="230"/>
      <c r="S175" s="230"/>
      <c r="T175" s="231"/>
      <c r="AT175" s="232" t="s">
        <v>154</v>
      </c>
      <c r="AU175" s="232" t="s">
        <v>89</v>
      </c>
      <c r="AV175" s="12" t="s">
        <v>25</v>
      </c>
      <c r="AW175" s="12" t="s">
        <v>156</v>
      </c>
      <c r="AX175" s="12" t="s">
        <v>83</v>
      </c>
      <c r="AY175" s="232" t="s">
        <v>140</v>
      </c>
    </row>
    <row r="176" spans="2:65" s="13" customFormat="1" ht="13.5">
      <c r="B176" s="233"/>
      <c r="C176" s="234"/>
      <c r="D176" s="235" t="s">
        <v>154</v>
      </c>
      <c r="E176" s="236" t="s">
        <v>41</v>
      </c>
      <c r="F176" s="237" t="s">
        <v>214</v>
      </c>
      <c r="G176" s="234"/>
      <c r="H176" s="238">
        <v>10.5</v>
      </c>
      <c r="I176" s="239"/>
      <c r="J176" s="234"/>
      <c r="K176" s="234"/>
      <c r="L176" s="240"/>
      <c r="M176" s="241"/>
      <c r="N176" s="242"/>
      <c r="O176" s="242"/>
      <c r="P176" s="242"/>
      <c r="Q176" s="242"/>
      <c r="R176" s="242"/>
      <c r="S176" s="242"/>
      <c r="T176" s="243"/>
      <c r="AT176" s="244" t="s">
        <v>154</v>
      </c>
      <c r="AU176" s="244" t="s">
        <v>89</v>
      </c>
      <c r="AV176" s="13" t="s">
        <v>89</v>
      </c>
      <c r="AW176" s="13" t="s">
        <v>156</v>
      </c>
      <c r="AX176" s="13" t="s">
        <v>83</v>
      </c>
      <c r="AY176" s="244" t="s">
        <v>140</v>
      </c>
    </row>
    <row r="177" spans="2:65" s="1" customFormat="1" ht="25.5" customHeight="1">
      <c r="B177" s="42"/>
      <c r="C177" s="206" t="s">
        <v>245</v>
      </c>
      <c r="D177" s="206" t="s">
        <v>143</v>
      </c>
      <c r="E177" s="207" t="s">
        <v>246</v>
      </c>
      <c r="F177" s="208" t="s">
        <v>247</v>
      </c>
      <c r="G177" s="209" t="s">
        <v>146</v>
      </c>
      <c r="H177" s="210">
        <v>310</v>
      </c>
      <c r="I177" s="211"/>
      <c r="J177" s="212">
        <f>ROUND(I177*H177,2)</f>
        <v>0</v>
      </c>
      <c r="K177" s="208" t="s">
        <v>147</v>
      </c>
      <c r="L177" s="62"/>
      <c r="M177" s="213" t="s">
        <v>41</v>
      </c>
      <c r="N177" s="214" t="s">
        <v>54</v>
      </c>
      <c r="O177" s="43"/>
      <c r="P177" s="215">
        <f>O177*H177</f>
        <v>0</v>
      </c>
      <c r="Q177" s="215">
        <v>0</v>
      </c>
      <c r="R177" s="215">
        <f>Q177*H177</f>
        <v>0</v>
      </c>
      <c r="S177" s="215">
        <v>0</v>
      </c>
      <c r="T177" s="216">
        <f>S177*H177</f>
        <v>0</v>
      </c>
      <c r="AR177" s="24" t="s">
        <v>148</v>
      </c>
      <c r="AT177" s="24" t="s">
        <v>143</v>
      </c>
      <c r="AU177" s="24" t="s">
        <v>89</v>
      </c>
      <c r="AY177" s="24" t="s">
        <v>140</v>
      </c>
      <c r="BE177" s="217">
        <f>IF(N177="základní",J177,0)</f>
        <v>0</v>
      </c>
      <c r="BF177" s="217">
        <f>IF(N177="snížená",J177,0)</f>
        <v>0</v>
      </c>
      <c r="BG177" s="217">
        <f>IF(N177="zákl. přenesená",J177,0)</f>
        <v>0</v>
      </c>
      <c r="BH177" s="217">
        <f>IF(N177="sníž. přenesená",J177,0)</f>
        <v>0</v>
      </c>
      <c r="BI177" s="217">
        <f>IF(N177="nulová",J177,0)</f>
        <v>0</v>
      </c>
      <c r="BJ177" s="24" t="s">
        <v>25</v>
      </c>
      <c r="BK177" s="217">
        <f>ROUND(I177*H177,2)</f>
        <v>0</v>
      </c>
      <c r="BL177" s="24" t="s">
        <v>148</v>
      </c>
      <c r="BM177" s="24" t="s">
        <v>248</v>
      </c>
    </row>
    <row r="178" spans="2:65" s="1" customFormat="1" ht="27">
      <c r="B178" s="42"/>
      <c r="C178" s="64"/>
      <c r="D178" s="218" t="s">
        <v>150</v>
      </c>
      <c r="E178" s="64"/>
      <c r="F178" s="219" t="s">
        <v>249</v>
      </c>
      <c r="G178" s="64"/>
      <c r="H178" s="64"/>
      <c r="I178" s="174"/>
      <c r="J178" s="64"/>
      <c r="K178" s="64"/>
      <c r="L178" s="62"/>
      <c r="M178" s="220"/>
      <c r="N178" s="43"/>
      <c r="O178" s="43"/>
      <c r="P178" s="43"/>
      <c r="Q178" s="43"/>
      <c r="R178" s="43"/>
      <c r="S178" s="43"/>
      <c r="T178" s="79"/>
      <c r="AT178" s="24" t="s">
        <v>150</v>
      </c>
      <c r="AU178" s="24" t="s">
        <v>89</v>
      </c>
    </row>
    <row r="179" spans="2:65" s="1" customFormat="1" ht="121.5">
      <c r="B179" s="42"/>
      <c r="C179" s="64"/>
      <c r="D179" s="218" t="s">
        <v>152</v>
      </c>
      <c r="E179" s="64"/>
      <c r="F179" s="221" t="s">
        <v>250</v>
      </c>
      <c r="G179" s="64"/>
      <c r="H179" s="64"/>
      <c r="I179" s="174"/>
      <c r="J179" s="64"/>
      <c r="K179" s="64"/>
      <c r="L179" s="62"/>
      <c r="M179" s="220"/>
      <c r="N179" s="43"/>
      <c r="O179" s="43"/>
      <c r="P179" s="43"/>
      <c r="Q179" s="43"/>
      <c r="R179" s="43"/>
      <c r="S179" s="43"/>
      <c r="T179" s="79"/>
      <c r="AT179" s="24" t="s">
        <v>152</v>
      </c>
      <c r="AU179" s="24" t="s">
        <v>89</v>
      </c>
    </row>
    <row r="180" spans="2:65" s="12" customFormat="1" ht="13.5">
      <c r="B180" s="222"/>
      <c r="C180" s="223"/>
      <c r="D180" s="218" t="s">
        <v>154</v>
      </c>
      <c r="E180" s="224" t="s">
        <v>41</v>
      </c>
      <c r="F180" s="225" t="s">
        <v>211</v>
      </c>
      <c r="G180" s="223"/>
      <c r="H180" s="226" t="s">
        <v>41</v>
      </c>
      <c r="I180" s="227"/>
      <c r="J180" s="223"/>
      <c r="K180" s="223"/>
      <c r="L180" s="228"/>
      <c r="M180" s="229"/>
      <c r="N180" s="230"/>
      <c r="O180" s="230"/>
      <c r="P180" s="230"/>
      <c r="Q180" s="230"/>
      <c r="R180" s="230"/>
      <c r="S180" s="230"/>
      <c r="T180" s="231"/>
      <c r="AT180" s="232" t="s">
        <v>154</v>
      </c>
      <c r="AU180" s="232" t="s">
        <v>89</v>
      </c>
      <c r="AV180" s="12" t="s">
        <v>25</v>
      </c>
      <c r="AW180" s="12" t="s">
        <v>156</v>
      </c>
      <c r="AX180" s="12" t="s">
        <v>83</v>
      </c>
      <c r="AY180" s="232" t="s">
        <v>140</v>
      </c>
    </row>
    <row r="181" spans="2:65" s="13" customFormat="1" ht="13.5">
      <c r="B181" s="233"/>
      <c r="C181" s="234"/>
      <c r="D181" s="235" t="s">
        <v>154</v>
      </c>
      <c r="E181" s="236" t="s">
        <v>41</v>
      </c>
      <c r="F181" s="237" t="s">
        <v>226</v>
      </c>
      <c r="G181" s="234"/>
      <c r="H181" s="238">
        <v>310</v>
      </c>
      <c r="I181" s="239"/>
      <c r="J181" s="234"/>
      <c r="K181" s="234"/>
      <c r="L181" s="240"/>
      <c r="M181" s="241"/>
      <c r="N181" s="242"/>
      <c r="O181" s="242"/>
      <c r="P181" s="242"/>
      <c r="Q181" s="242"/>
      <c r="R181" s="242"/>
      <c r="S181" s="242"/>
      <c r="T181" s="243"/>
      <c r="AT181" s="244" t="s">
        <v>154</v>
      </c>
      <c r="AU181" s="244" t="s">
        <v>89</v>
      </c>
      <c r="AV181" s="13" t="s">
        <v>89</v>
      </c>
      <c r="AW181" s="13" t="s">
        <v>156</v>
      </c>
      <c r="AX181" s="13" t="s">
        <v>83</v>
      </c>
      <c r="AY181" s="244" t="s">
        <v>140</v>
      </c>
    </row>
    <row r="182" spans="2:65" s="1" customFormat="1" ht="16.5" customHeight="1">
      <c r="B182" s="42"/>
      <c r="C182" s="248" t="s">
        <v>251</v>
      </c>
      <c r="D182" s="248" t="s">
        <v>239</v>
      </c>
      <c r="E182" s="249" t="s">
        <v>252</v>
      </c>
      <c r="F182" s="250" t="s">
        <v>253</v>
      </c>
      <c r="G182" s="251" t="s">
        <v>254</v>
      </c>
      <c r="H182" s="252">
        <v>4.6500000000000004</v>
      </c>
      <c r="I182" s="253"/>
      <c r="J182" s="254">
        <f>ROUND(I182*H182,2)</f>
        <v>0</v>
      </c>
      <c r="K182" s="250" t="s">
        <v>147</v>
      </c>
      <c r="L182" s="255"/>
      <c r="M182" s="256" t="s">
        <v>41</v>
      </c>
      <c r="N182" s="257" t="s">
        <v>54</v>
      </c>
      <c r="O182" s="43"/>
      <c r="P182" s="215">
        <f>O182*H182</f>
        <v>0</v>
      </c>
      <c r="Q182" s="215">
        <v>1E-3</v>
      </c>
      <c r="R182" s="215">
        <f>Q182*H182</f>
        <v>4.6500000000000005E-3</v>
      </c>
      <c r="S182" s="215">
        <v>0</v>
      </c>
      <c r="T182" s="216">
        <f>S182*H182</f>
        <v>0</v>
      </c>
      <c r="AR182" s="24" t="s">
        <v>197</v>
      </c>
      <c r="AT182" s="24" t="s">
        <v>239</v>
      </c>
      <c r="AU182" s="24" t="s">
        <v>89</v>
      </c>
      <c r="AY182" s="24" t="s">
        <v>140</v>
      </c>
      <c r="BE182" s="217">
        <f>IF(N182="základní",J182,0)</f>
        <v>0</v>
      </c>
      <c r="BF182" s="217">
        <f>IF(N182="snížená",J182,0)</f>
        <v>0</v>
      </c>
      <c r="BG182" s="217">
        <f>IF(N182="zákl. přenesená",J182,0)</f>
        <v>0</v>
      </c>
      <c r="BH182" s="217">
        <f>IF(N182="sníž. přenesená",J182,0)</f>
        <v>0</v>
      </c>
      <c r="BI182" s="217">
        <f>IF(N182="nulová",J182,0)</f>
        <v>0</v>
      </c>
      <c r="BJ182" s="24" t="s">
        <v>25</v>
      </c>
      <c r="BK182" s="217">
        <f>ROUND(I182*H182,2)</f>
        <v>0</v>
      </c>
      <c r="BL182" s="24" t="s">
        <v>148</v>
      </c>
      <c r="BM182" s="24" t="s">
        <v>255</v>
      </c>
    </row>
    <row r="183" spans="2:65" s="1" customFormat="1" ht="13.5">
      <c r="B183" s="42"/>
      <c r="C183" s="64"/>
      <c r="D183" s="218" t="s">
        <v>150</v>
      </c>
      <c r="E183" s="64"/>
      <c r="F183" s="219" t="s">
        <v>256</v>
      </c>
      <c r="G183" s="64"/>
      <c r="H183" s="64"/>
      <c r="I183" s="174"/>
      <c r="J183" s="64"/>
      <c r="K183" s="64"/>
      <c r="L183" s="62"/>
      <c r="M183" s="220"/>
      <c r="N183" s="43"/>
      <c r="O183" s="43"/>
      <c r="P183" s="43"/>
      <c r="Q183" s="43"/>
      <c r="R183" s="43"/>
      <c r="S183" s="43"/>
      <c r="T183" s="79"/>
      <c r="AT183" s="24" t="s">
        <v>150</v>
      </c>
      <c r="AU183" s="24" t="s">
        <v>89</v>
      </c>
    </row>
    <row r="184" spans="2:65" s="12" customFormat="1" ht="13.5">
      <c r="B184" s="222"/>
      <c r="C184" s="223"/>
      <c r="D184" s="218" t="s">
        <v>154</v>
      </c>
      <c r="E184" s="224" t="s">
        <v>41</v>
      </c>
      <c r="F184" s="225" t="s">
        <v>257</v>
      </c>
      <c r="G184" s="223"/>
      <c r="H184" s="226" t="s">
        <v>41</v>
      </c>
      <c r="I184" s="227"/>
      <c r="J184" s="223"/>
      <c r="K184" s="223"/>
      <c r="L184" s="228"/>
      <c r="M184" s="229"/>
      <c r="N184" s="230"/>
      <c r="O184" s="230"/>
      <c r="P184" s="230"/>
      <c r="Q184" s="230"/>
      <c r="R184" s="230"/>
      <c r="S184" s="230"/>
      <c r="T184" s="231"/>
      <c r="AT184" s="232" t="s">
        <v>154</v>
      </c>
      <c r="AU184" s="232" t="s">
        <v>89</v>
      </c>
      <c r="AV184" s="12" t="s">
        <v>25</v>
      </c>
      <c r="AW184" s="12" t="s">
        <v>156</v>
      </c>
      <c r="AX184" s="12" t="s">
        <v>83</v>
      </c>
      <c r="AY184" s="232" t="s">
        <v>140</v>
      </c>
    </row>
    <row r="185" spans="2:65" s="13" customFormat="1" ht="13.5">
      <c r="B185" s="233"/>
      <c r="C185" s="234"/>
      <c r="D185" s="235" t="s">
        <v>154</v>
      </c>
      <c r="E185" s="236" t="s">
        <v>41</v>
      </c>
      <c r="F185" s="237" t="s">
        <v>258</v>
      </c>
      <c r="G185" s="234"/>
      <c r="H185" s="238">
        <v>4.6500000000000004</v>
      </c>
      <c r="I185" s="239"/>
      <c r="J185" s="234"/>
      <c r="K185" s="234"/>
      <c r="L185" s="240"/>
      <c r="M185" s="241"/>
      <c r="N185" s="242"/>
      <c r="O185" s="242"/>
      <c r="P185" s="242"/>
      <c r="Q185" s="242"/>
      <c r="R185" s="242"/>
      <c r="S185" s="242"/>
      <c r="T185" s="243"/>
      <c r="AT185" s="244" t="s">
        <v>154</v>
      </c>
      <c r="AU185" s="244" t="s">
        <v>89</v>
      </c>
      <c r="AV185" s="13" t="s">
        <v>89</v>
      </c>
      <c r="AW185" s="13" t="s">
        <v>156</v>
      </c>
      <c r="AX185" s="13" t="s">
        <v>83</v>
      </c>
      <c r="AY185" s="244" t="s">
        <v>140</v>
      </c>
    </row>
    <row r="186" spans="2:65" s="1" customFormat="1" ht="16.5" customHeight="1">
      <c r="B186" s="42"/>
      <c r="C186" s="206" t="s">
        <v>259</v>
      </c>
      <c r="D186" s="206" t="s">
        <v>143</v>
      </c>
      <c r="E186" s="207" t="s">
        <v>260</v>
      </c>
      <c r="F186" s="208" t="s">
        <v>261</v>
      </c>
      <c r="G186" s="209" t="s">
        <v>146</v>
      </c>
      <c r="H186" s="210">
        <v>173</v>
      </c>
      <c r="I186" s="211"/>
      <c r="J186" s="212">
        <f>ROUND(I186*H186,2)</f>
        <v>0</v>
      </c>
      <c r="K186" s="208" t="s">
        <v>147</v>
      </c>
      <c r="L186" s="62"/>
      <c r="M186" s="213" t="s">
        <v>41</v>
      </c>
      <c r="N186" s="214" t="s">
        <v>54</v>
      </c>
      <c r="O186" s="43"/>
      <c r="P186" s="215">
        <f>O186*H186</f>
        <v>0</v>
      </c>
      <c r="Q186" s="215">
        <v>0</v>
      </c>
      <c r="R186" s="215">
        <f>Q186*H186</f>
        <v>0</v>
      </c>
      <c r="S186" s="215">
        <v>0</v>
      </c>
      <c r="T186" s="216">
        <f>S186*H186</f>
        <v>0</v>
      </c>
      <c r="AR186" s="24" t="s">
        <v>148</v>
      </c>
      <c r="AT186" s="24" t="s">
        <v>143</v>
      </c>
      <c r="AU186" s="24" t="s">
        <v>89</v>
      </c>
      <c r="AY186" s="24" t="s">
        <v>140</v>
      </c>
      <c r="BE186" s="217">
        <f>IF(N186="základní",J186,0)</f>
        <v>0</v>
      </c>
      <c r="BF186" s="217">
        <f>IF(N186="snížená",J186,0)</f>
        <v>0</v>
      </c>
      <c r="BG186" s="217">
        <f>IF(N186="zákl. přenesená",J186,0)</f>
        <v>0</v>
      </c>
      <c r="BH186" s="217">
        <f>IF(N186="sníž. přenesená",J186,0)</f>
        <v>0</v>
      </c>
      <c r="BI186" s="217">
        <f>IF(N186="nulová",J186,0)</f>
        <v>0</v>
      </c>
      <c r="BJ186" s="24" t="s">
        <v>25</v>
      </c>
      <c r="BK186" s="217">
        <f>ROUND(I186*H186,2)</f>
        <v>0</v>
      </c>
      <c r="BL186" s="24" t="s">
        <v>148</v>
      </c>
      <c r="BM186" s="24" t="s">
        <v>262</v>
      </c>
    </row>
    <row r="187" spans="2:65" s="1" customFormat="1" ht="13.5">
      <c r="B187" s="42"/>
      <c r="C187" s="64"/>
      <c r="D187" s="218" t="s">
        <v>150</v>
      </c>
      <c r="E187" s="64"/>
      <c r="F187" s="219" t="s">
        <v>263</v>
      </c>
      <c r="G187" s="64"/>
      <c r="H187" s="64"/>
      <c r="I187" s="174"/>
      <c r="J187" s="64"/>
      <c r="K187" s="64"/>
      <c r="L187" s="62"/>
      <c r="M187" s="220"/>
      <c r="N187" s="43"/>
      <c r="O187" s="43"/>
      <c r="P187" s="43"/>
      <c r="Q187" s="43"/>
      <c r="R187" s="43"/>
      <c r="S187" s="43"/>
      <c r="T187" s="79"/>
      <c r="AT187" s="24" t="s">
        <v>150</v>
      </c>
      <c r="AU187" s="24" t="s">
        <v>89</v>
      </c>
    </row>
    <row r="188" spans="2:65" s="1" customFormat="1" ht="162">
      <c r="B188" s="42"/>
      <c r="C188" s="64"/>
      <c r="D188" s="218" t="s">
        <v>152</v>
      </c>
      <c r="E188" s="64"/>
      <c r="F188" s="221" t="s">
        <v>264</v>
      </c>
      <c r="G188" s="64"/>
      <c r="H188" s="64"/>
      <c r="I188" s="174"/>
      <c r="J188" s="64"/>
      <c r="K188" s="64"/>
      <c r="L188" s="62"/>
      <c r="M188" s="220"/>
      <c r="N188" s="43"/>
      <c r="O188" s="43"/>
      <c r="P188" s="43"/>
      <c r="Q188" s="43"/>
      <c r="R188" s="43"/>
      <c r="S188" s="43"/>
      <c r="T188" s="79"/>
      <c r="AT188" s="24" t="s">
        <v>152</v>
      </c>
      <c r="AU188" s="24" t="s">
        <v>89</v>
      </c>
    </row>
    <row r="189" spans="2:65" s="12" customFormat="1" ht="13.5">
      <c r="B189" s="222"/>
      <c r="C189" s="223"/>
      <c r="D189" s="218" t="s">
        <v>154</v>
      </c>
      <c r="E189" s="224" t="s">
        <v>41</v>
      </c>
      <c r="F189" s="225" t="s">
        <v>265</v>
      </c>
      <c r="G189" s="223"/>
      <c r="H189" s="226" t="s">
        <v>41</v>
      </c>
      <c r="I189" s="227"/>
      <c r="J189" s="223"/>
      <c r="K189" s="223"/>
      <c r="L189" s="228"/>
      <c r="M189" s="229"/>
      <c r="N189" s="230"/>
      <c r="O189" s="230"/>
      <c r="P189" s="230"/>
      <c r="Q189" s="230"/>
      <c r="R189" s="230"/>
      <c r="S189" s="230"/>
      <c r="T189" s="231"/>
      <c r="AT189" s="232" t="s">
        <v>154</v>
      </c>
      <c r="AU189" s="232" t="s">
        <v>89</v>
      </c>
      <c r="AV189" s="12" t="s">
        <v>25</v>
      </c>
      <c r="AW189" s="12" t="s">
        <v>156</v>
      </c>
      <c r="AX189" s="12" t="s">
        <v>83</v>
      </c>
      <c r="AY189" s="232" t="s">
        <v>140</v>
      </c>
    </row>
    <row r="190" spans="2:65" s="13" customFormat="1" ht="13.5">
      <c r="B190" s="233"/>
      <c r="C190" s="234"/>
      <c r="D190" s="218" t="s">
        <v>154</v>
      </c>
      <c r="E190" s="245" t="s">
        <v>41</v>
      </c>
      <c r="F190" s="246" t="s">
        <v>266</v>
      </c>
      <c r="G190" s="234"/>
      <c r="H190" s="247">
        <v>72</v>
      </c>
      <c r="I190" s="239"/>
      <c r="J190" s="234"/>
      <c r="K190" s="234"/>
      <c r="L190" s="240"/>
      <c r="M190" s="241"/>
      <c r="N190" s="242"/>
      <c r="O190" s="242"/>
      <c r="P190" s="242"/>
      <c r="Q190" s="242"/>
      <c r="R190" s="242"/>
      <c r="S190" s="242"/>
      <c r="T190" s="243"/>
      <c r="AT190" s="244" t="s">
        <v>154</v>
      </c>
      <c r="AU190" s="244" t="s">
        <v>89</v>
      </c>
      <c r="AV190" s="13" t="s">
        <v>89</v>
      </c>
      <c r="AW190" s="13" t="s">
        <v>156</v>
      </c>
      <c r="AX190" s="13" t="s">
        <v>83</v>
      </c>
      <c r="AY190" s="244" t="s">
        <v>140</v>
      </c>
    </row>
    <row r="191" spans="2:65" s="12" customFormat="1" ht="13.5">
      <c r="B191" s="222"/>
      <c r="C191" s="223"/>
      <c r="D191" s="218" t="s">
        <v>154</v>
      </c>
      <c r="E191" s="224" t="s">
        <v>41</v>
      </c>
      <c r="F191" s="225" t="s">
        <v>267</v>
      </c>
      <c r="G191" s="223"/>
      <c r="H191" s="226" t="s">
        <v>41</v>
      </c>
      <c r="I191" s="227"/>
      <c r="J191" s="223"/>
      <c r="K191" s="223"/>
      <c r="L191" s="228"/>
      <c r="M191" s="229"/>
      <c r="N191" s="230"/>
      <c r="O191" s="230"/>
      <c r="P191" s="230"/>
      <c r="Q191" s="230"/>
      <c r="R191" s="230"/>
      <c r="S191" s="230"/>
      <c r="T191" s="231"/>
      <c r="AT191" s="232" t="s">
        <v>154</v>
      </c>
      <c r="AU191" s="232" t="s">
        <v>89</v>
      </c>
      <c r="AV191" s="12" t="s">
        <v>25</v>
      </c>
      <c r="AW191" s="12" t="s">
        <v>156</v>
      </c>
      <c r="AX191" s="12" t="s">
        <v>83</v>
      </c>
      <c r="AY191" s="232" t="s">
        <v>140</v>
      </c>
    </row>
    <row r="192" spans="2:65" s="13" customFormat="1" ht="13.5">
      <c r="B192" s="233"/>
      <c r="C192" s="234"/>
      <c r="D192" s="218" t="s">
        <v>154</v>
      </c>
      <c r="E192" s="245" t="s">
        <v>41</v>
      </c>
      <c r="F192" s="246" t="s">
        <v>268</v>
      </c>
      <c r="G192" s="234"/>
      <c r="H192" s="247">
        <v>101</v>
      </c>
      <c r="I192" s="239"/>
      <c r="J192" s="234"/>
      <c r="K192" s="234"/>
      <c r="L192" s="240"/>
      <c r="M192" s="241"/>
      <c r="N192" s="242"/>
      <c r="O192" s="242"/>
      <c r="P192" s="242"/>
      <c r="Q192" s="242"/>
      <c r="R192" s="242"/>
      <c r="S192" s="242"/>
      <c r="T192" s="243"/>
      <c r="AT192" s="244" t="s">
        <v>154</v>
      </c>
      <c r="AU192" s="244" t="s">
        <v>89</v>
      </c>
      <c r="AV192" s="13" t="s">
        <v>89</v>
      </c>
      <c r="AW192" s="13" t="s">
        <v>156</v>
      </c>
      <c r="AX192" s="13" t="s">
        <v>83</v>
      </c>
      <c r="AY192" s="244" t="s">
        <v>140</v>
      </c>
    </row>
    <row r="193" spans="2:65" s="11" customFormat="1" ht="29.85" customHeight="1">
      <c r="B193" s="189"/>
      <c r="C193" s="190"/>
      <c r="D193" s="203" t="s">
        <v>82</v>
      </c>
      <c r="E193" s="204" t="s">
        <v>269</v>
      </c>
      <c r="F193" s="204" t="s">
        <v>270</v>
      </c>
      <c r="G193" s="190"/>
      <c r="H193" s="190"/>
      <c r="I193" s="193"/>
      <c r="J193" s="205">
        <f>BK193</f>
        <v>0</v>
      </c>
      <c r="K193" s="190"/>
      <c r="L193" s="195"/>
      <c r="M193" s="196"/>
      <c r="N193" s="197"/>
      <c r="O193" s="197"/>
      <c r="P193" s="198">
        <f>SUM(P194:P234)</f>
        <v>0</v>
      </c>
      <c r="Q193" s="197"/>
      <c r="R193" s="198">
        <f>SUM(R194:R234)</f>
        <v>194.35628395999998</v>
      </c>
      <c r="S193" s="197"/>
      <c r="T193" s="199">
        <f>SUM(T194:T234)</f>
        <v>0</v>
      </c>
      <c r="AR193" s="200" t="s">
        <v>25</v>
      </c>
      <c r="AT193" s="201" t="s">
        <v>82</v>
      </c>
      <c r="AU193" s="201" t="s">
        <v>25</v>
      </c>
      <c r="AY193" s="200" t="s">
        <v>140</v>
      </c>
      <c r="BK193" s="202">
        <f>SUM(BK194:BK234)</f>
        <v>0</v>
      </c>
    </row>
    <row r="194" spans="2:65" s="1" customFormat="1" ht="16.5" customHeight="1">
      <c r="B194" s="42"/>
      <c r="C194" s="206" t="s">
        <v>271</v>
      </c>
      <c r="D194" s="206" t="s">
        <v>143</v>
      </c>
      <c r="E194" s="207" t="s">
        <v>272</v>
      </c>
      <c r="F194" s="208" t="s">
        <v>273</v>
      </c>
      <c r="G194" s="209" t="s">
        <v>146</v>
      </c>
      <c r="H194" s="210">
        <v>72</v>
      </c>
      <c r="I194" s="211"/>
      <c r="J194" s="212">
        <f>ROUND(I194*H194,2)</f>
        <v>0</v>
      </c>
      <c r="K194" s="208" t="s">
        <v>147</v>
      </c>
      <c r="L194" s="62"/>
      <c r="M194" s="213" t="s">
        <v>41</v>
      </c>
      <c r="N194" s="214" t="s">
        <v>54</v>
      </c>
      <c r="O194" s="43"/>
      <c r="P194" s="215">
        <f>O194*H194</f>
        <v>0</v>
      </c>
      <c r="Q194" s="215">
        <v>0.56699999999999995</v>
      </c>
      <c r="R194" s="215">
        <f>Q194*H194</f>
        <v>40.823999999999998</v>
      </c>
      <c r="S194" s="215">
        <v>0</v>
      </c>
      <c r="T194" s="216">
        <f>S194*H194</f>
        <v>0</v>
      </c>
      <c r="AR194" s="24" t="s">
        <v>148</v>
      </c>
      <c r="AT194" s="24" t="s">
        <v>143</v>
      </c>
      <c r="AU194" s="24" t="s">
        <v>89</v>
      </c>
      <c r="AY194" s="24" t="s">
        <v>140</v>
      </c>
      <c r="BE194" s="217">
        <f>IF(N194="základní",J194,0)</f>
        <v>0</v>
      </c>
      <c r="BF194" s="217">
        <f>IF(N194="snížená",J194,0)</f>
        <v>0</v>
      </c>
      <c r="BG194" s="217">
        <f>IF(N194="zákl. přenesená",J194,0)</f>
        <v>0</v>
      </c>
      <c r="BH194" s="217">
        <f>IF(N194="sníž. přenesená",J194,0)</f>
        <v>0</v>
      </c>
      <c r="BI194" s="217">
        <f>IF(N194="nulová",J194,0)</f>
        <v>0</v>
      </c>
      <c r="BJ194" s="24" t="s">
        <v>25</v>
      </c>
      <c r="BK194" s="217">
        <f>ROUND(I194*H194,2)</f>
        <v>0</v>
      </c>
      <c r="BL194" s="24" t="s">
        <v>148</v>
      </c>
      <c r="BM194" s="24" t="s">
        <v>274</v>
      </c>
    </row>
    <row r="195" spans="2:65" s="1" customFormat="1" ht="13.5">
      <c r="B195" s="42"/>
      <c r="C195" s="64"/>
      <c r="D195" s="218" t="s">
        <v>150</v>
      </c>
      <c r="E195" s="64"/>
      <c r="F195" s="219" t="s">
        <v>275</v>
      </c>
      <c r="G195" s="64"/>
      <c r="H195" s="64"/>
      <c r="I195" s="174"/>
      <c r="J195" s="64"/>
      <c r="K195" s="64"/>
      <c r="L195" s="62"/>
      <c r="M195" s="220"/>
      <c r="N195" s="43"/>
      <c r="O195" s="43"/>
      <c r="P195" s="43"/>
      <c r="Q195" s="43"/>
      <c r="R195" s="43"/>
      <c r="S195" s="43"/>
      <c r="T195" s="79"/>
      <c r="AT195" s="24" t="s">
        <v>150</v>
      </c>
      <c r="AU195" s="24" t="s">
        <v>89</v>
      </c>
    </row>
    <row r="196" spans="2:65" s="12" customFormat="1" ht="13.5">
      <c r="B196" s="222"/>
      <c r="C196" s="223"/>
      <c r="D196" s="218" t="s">
        <v>154</v>
      </c>
      <c r="E196" s="224" t="s">
        <v>41</v>
      </c>
      <c r="F196" s="225" t="s">
        <v>265</v>
      </c>
      <c r="G196" s="223"/>
      <c r="H196" s="226" t="s">
        <v>41</v>
      </c>
      <c r="I196" s="227"/>
      <c r="J196" s="223"/>
      <c r="K196" s="223"/>
      <c r="L196" s="228"/>
      <c r="M196" s="229"/>
      <c r="N196" s="230"/>
      <c r="O196" s="230"/>
      <c r="P196" s="230"/>
      <c r="Q196" s="230"/>
      <c r="R196" s="230"/>
      <c r="S196" s="230"/>
      <c r="T196" s="231"/>
      <c r="AT196" s="232" t="s">
        <v>154</v>
      </c>
      <c r="AU196" s="232" t="s">
        <v>89</v>
      </c>
      <c r="AV196" s="12" t="s">
        <v>25</v>
      </c>
      <c r="AW196" s="12" t="s">
        <v>156</v>
      </c>
      <c r="AX196" s="12" t="s">
        <v>83</v>
      </c>
      <c r="AY196" s="232" t="s">
        <v>140</v>
      </c>
    </row>
    <row r="197" spans="2:65" s="13" customFormat="1" ht="13.5">
      <c r="B197" s="233"/>
      <c r="C197" s="234"/>
      <c r="D197" s="235" t="s">
        <v>154</v>
      </c>
      <c r="E197" s="236" t="s">
        <v>41</v>
      </c>
      <c r="F197" s="237" t="s">
        <v>266</v>
      </c>
      <c r="G197" s="234"/>
      <c r="H197" s="238">
        <v>72</v>
      </c>
      <c r="I197" s="239"/>
      <c r="J197" s="234"/>
      <c r="K197" s="234"/>
      <c r="L197" s="240"/>
      <c r="M197" s="241"/>
      <c r="N197" s="242"/>
      <c r="O197" s="242"/>
      <c r="P197" s="242"/>
      <c r="Q197" s="242"/>
      <c r="R197" s="242"/>
      <c r="S197" s="242"/>
      <c r="T197" s="243"/>
      <c r="AT197" s="244" t="s">
        <v>154</v>
      </c>
      <c r="AU197" s="244" t="s">
        <v>89</v>
      </c>
      <c r="AV197" s="13" t="s">
        <v>89</v>
      </c>
      <c r="AW197" s="13" t="s">
        <v>156</v>
      </c>
      <c r="AX197" s="13" t="s">
        <v>83</v>
      </c>
      <c r="AY197" s="244" t="s">
        <v>140</v>
      </c>
    </row>
    <row r="198" spans="2:65" s="1" customFormat="1" ht="16.5" customHeight="1">
      <c r="B198" s="42"/>
      <c r="C198" s="206" t="s">
        <v>276</v>
      </c>
      <c r="D198" s="206" t="s">
        <v>143</v>
      </c>
      <c r="E198" s="207" t="s">
        <v>277</v>
      </c>
      <c r="F198" s="208" t="s">
        <v>278</v>
      </c>
      <c r="G198" s="209" t="s">
        <v>146</v>
      </c>
      <c r="H198" s="210">
        <v>101</v>
      </c>
      <c r="I198" s="211"/>
      <c r="J198" s="212">
        <f>ROUND(I198*H198,2)</f>
        <v>0</v>
      </c>
      <c r="K198" s="208" t="s">
        <v>147</v>
      </c>
      <c r="L198" s="62"/>
      <c r="M198" s="213" t="s">
        <v>41</v>
      </c>
      <c r="N198" s="214" t="s">
        <v>54</v>
      </c>
      <c r="O198" s="43"/>
      <c r="P198" s="215">
        <f>O198*H198</f>
        <v>0</v>
      </c>
      <c r="Q198" s="215">
        <v>0.44097999999999998</v>
      </c>
      <c r="R198" s="215">
        <f>Q198*H198</f>
        <v>44.538979999999995</v>
      </c>
      <c r="S198" s="215">
        <v>0</v>
      </c>
      <c r="T198" s="216">
        <f>S198*H198</f>
        <v>0</v>
      </c>
      <c r="AR198" s="24" t="s">
        <v>148</v>
      </c>
      <c r="AT198" s="24" t="s">
        <v>143</v>
      </c>
      <c r="AU198" s="24" t="s">
        <v>89</v>
      </c>
      <c r="AY198" s="24" t="s">
        <v>140</v>
      </c>
      <c r="BE198" s="217">
        <f>IF(N198="základní",J198,0)</f>
        <v>0</v>
      </c>
      <c r="BF198" s="217">
        <f>IF(N198="snížená",J198,0)</f>
        <v>0</v>
      </c>
      <c r="BG198" s="217">
        <f>IF(N198="zákl. přenesená",J198,0)</f>
        <v>0</v>
      </c>
      <c r="BH198" s="217">
        <f>IF(N198="sníž. přenesená",J198,0)</f>
        <v>0</v>
      </c>
      <c r="BI198" s="217">
        <f>IF(N198="nulová",J198,0)</f>
        <v>0</v>
      </c>
      <c r="BJ198" s="24" t="s">
        <v>25</v>
      </c>
      <c r="BK198" s="217">
        <f>ROUND(I198*H198,2)</f>
        <v>0</v>
      </c>
      <c r="BL198" s="24" t="s">
        <v>148</v>
      </c>
      <c r="BM198" s="24" t="s">
        <v>279</v>
      </c>
    </row>
    <row r="199" spans="2:65" s="1" customFormat="1" ht="27">
      <c r="B199" s="42"/>
      <c r="C199" s="64"/>
      <c r="D199" s="218" t="s">
        <v>150</v>
      </c>
      <c r="E199" s="64"/>
      <c r="F199" s="219" t="s">
        <v>280</v>
      </c>
      <c r="G199" s="64"/>
      <c r="H199" s="64"/>
      <c r="I199" s="174"/>
      <c r="J199" s="64"/>
      <c r="K199" s="64"/>
      <c r="L199" s="62"/>
      <c r="M199" s="220"/>
      <c r="N199" s="43"/>
      <c r="O199" s="43"/>
      <c r="P199" s="43"/>
      <c r="Q199" s="43"/>
      <c r="R199" s="43"/>
      <c r="S199" s="43"/>
      <c r="T199" s="79"/>
      <c r="AT199" s="24" t="s">
        <v>150</v>
      </c>
      <c r="AU199" s="24" t="s">
        <v>89</v>
      </c>
    </row>
    <row r="200" spans="2:65" s="1" customFormat="1" ht="67.5">
      <c r="B200" s="42"/>
      <c r="C200" s="64"/>
      <c r="D200" s="218" t="s">
        <v>152</v>
      </c>
      <c r="E200" s="64"/>
      <c r="F200" s="221" t="s">
        <v>281</v>
      </c>
      <c r="G200" s="64"/>
      <c r="H200" s="64"/>
      <c r="I200" s="174"/>
      <c r="J200" s="64"/>
      <c r="K200" s="64"/>
      <c r="L200" s="62"/>
      <c r="M200" s="220"/>
      <c r="N200" s="43"/>
      <c r="O200" s="43"/>
      <c r="P200" s="43"/>
      <c r="Q200" s="43"/>
      <c r="R200" s="43"/>
      <c r="S200" s="43"/>
      <c r="T200" s="79"/>
      <c r="AT200" s="24" t="s">
        <v>152</v>
      </c>
      <c r="AU200" s="24" t="s">
        <v>89</v>
      </c>
    </row>
    <row r="201" spans="2:65" s="12" customFormat="1" ht="13.5">
      <c r="B201" s="222"/>
      <c r="C201" s="223"/>
      <c r="D201" s="218" t="s">
        <v>154</v>
      </c>
      <c r="E201" s="224" t="s">
        <v>41</v>
      </c>
      <c r="F201" s="225" t="s">
        <v>267</v>
      </c>
      <c r="G201" s="223"/>
      <c r="H201" s="226" t="s">
        <v>41</v>
      </c>
      <c r="I201" s="227"/>
      <c r="J201" s="223"/>
      <c r="K201" s="223"/>
      <c r="L201" s="228"/>
      <c r="M201" s="229"/>
      <c r="N201" s="230"/>
      <c r="O201" s="230"/>
      <c r="P201" s="230"/>
      <c r="Q201" s="230"/>
      <c r="R201" s="230"/>
      <c r="S201" s="230"/>
      <c r="T201" s="231"/>
      <c r="AT201" s="232" t="s">
        <v>154</v>
      </c>
      <c r="AU201" s="232" t="s">
        <v>89</v>
      </c>
      <c r="AV201" s="12" t="s">
        <v>25</v>
      </c>
      <c r="AW201" s="12" t="s">
        <v>156</v>
      </c>
      <c r="AX201" s="12" t="s">
        <v>83</v>
      </c>
      <c r="AY201" s="232" t="s">
        <v>140</v>
      </c>
    </row>
    <row r="202" spans="2:65" s="13" customFormat="1" ht="13.5">
      <c r="B202" s="233"/>
      <c r="C202" s="234"/>
      <c r="D202" s="235" t="s">
        <v>154</v>
      </c>
      <c r="E202" s="236" t="s">
        <v>41</v>
      </c>
      <c r="F202" s="237" t="s">
        <v>268</v>
      </c>
      <c r="G202" s="234"/>
      <c r="H202" s="238">
        <v>101</v>
      </c>
      <c r="I202" s="239"/>
      <c r="J202" s="234"/>
      <c r="K202" s="234"/>
      <c r="L202" s="240"/>
      <c r="M202" s="241"/>
      <c r="N202" s="242"/>
      <c r="O202" s="242"/>
      <c r="P202" s="242"/>
      <c r="Q202" s="242"/>
      <c r="R202" s="242"/>
      <c r="S202" s="242"/>
      <c r="T202" s="243"/>
      <c r="AT202" s="244" t="s">
        <v>154</v>
      </c>
      <c r="AU202" s="244" t="s">
        <v>89</v>
      </c>
      <c r="AV202" s="13" t="s">
        <v>89</v>
      </c>
      <c r="AW202" s="13" t="s">
        <v>156</v>
      </c>
      <c r="AX202" s="13" t="s">
        <v>83</v>
      </c>
      <c r="AY202" s="244" t="s">
        <v>140</v>
      </c>
    </row>
    <row r="203" spans="2:65" s="1" customFormat="1" ht="16.5" customHeight="1">
      <c r="B203" s="42"/>
      <c r="C203" s="206" t="s">
        <v>9</v>
      </c>
      <c r="D203" s="206" t="s">
        <v>143</v>
      </c>
      <c r="E203" s="207" t="s">
        <v>282</v>
      </c>
      <c r="F203" s="208" t="s">
        <v>283</v>
      </c>
      <c r="G203" s="209" t="s">
        <v>146</v>
      </c>
      <c r="H203" s="210">
        <v>101</v>
      </c>
      <c r="I203" s="211"/>
      <c r="J203" s="212">
        <f>ROUND(I203*H203,2)</f>
        <v>0</v>
      </c>
      <c r="K203" s="208" t="s">
        <v>147</v>
      </c>
      <c r="L203" s="62"/>
      <c r="M203" s="213" t="s">
        <v>41</v>
      </c>
      <c r="N203" s="214" t="s">
        <v>54</v>
      </c>
      <c r="O203" s="43"/>
      <c r="P203" s="215">
        <f>O203*H203</f>
        <v>0</v>
      </c>
      <c r="Q203" s="215">
        <v>0.46837000000000001</v>
      </c>
      <c r="R203" s="215">
        <f>Q203*H203</f>
        <v>47.305370000000003</v>
      </c>
      <c r="S203" s="215">
        <v>0</v>
      </c>
      <c r="T203" s="216">
        <f>S203*H203</f>
        <v>0</v>
      </c>
      <c r="AR203" s="24" t="s">
        <v>148</v>
      </c>
      <c r="AT203" s="24" t="s">
        <v>143</v>
      </c>
      <c r="AU203" s="24" t="s">
        <v>89</v>
      </c>
      <c r="AY203" s="24" t="s">
        <v>140</v>
      </c>
      <c r="BE203" s="217">
        <f>IF(N203="základní",J203,0)</f>
        <v>0</v>
      </c>
      <c r="BF203" s="217">
        <f>IF(N203="snížená",J203,0)</f>
        <v>0</v>
      </c>
      <c r="BG203" s="217">
        <f>IF(N203="zákl. přenesená",J203,0)</f>
        <v>0</v>
      </c>
      <c r="BH203" s="217">
        <f>IF(N203="sníž. přenesená",J203,0)</f>
        <v>0</v>
      </c>
      <c r="BI203" s="217">
        <f>IF(N203="nulová",J203,0)</f>
        <v>0</v>
      </c>
      <c r="BJ203" s="24" t="s">
        <v>25</v>
      </c>
      <c r="BK203" s="217">
        <f>ROUND(I203*H203,2)</f>
        <v>0</v>
      </c>
      <c r="BL203" s="24" t="s">
        <v>148</v>
      </c>
      <c r="BM203" s="24" t="s">
        <v>284</v>
      </c>
    </row>
    <row r="204" spans="2:65" s="1" customFormat="1" ht="27">
      <c r="B204" s="42"/>
      <c r="C204" s="64"/>
      <c r="D204" s="218" t="s">
        <v>150</v>
      </c>
      <c r="E204" s="64"/>
      <c r="F204" s="219" t="s">
        <v>285</v>
      </c>
      <c r="G204" s="64"/>
      <c r="H204" s="64"/>
      <c r="I204" s="174"/>
      <c r="J204" s="64"/>
      <c r="K204" s="64"/>
      <c r="L204" s="62"/>
      <c r="M204" s="220"/>
      <c r="N204" s="43"/>
      <c r="O204" s="43"/>
      <c r="P204" s="43"/>
      <c r="Q204" s="43"/>
      <c r="R204" s="43"/>
      <c r="S204" s="43"/>
      <c r="T204" s="79"/>
      <c r="AT204" s="24" t="s">
        <v>150</v>
      </c>
      <c r="AU204" s="24" t="s">
        <v>89</v>
      </c>
    </row>
    <row r="205" spans="2:65" s="1" customFormat="1" ht="67.5">
      <c r="B205" s="42"/>
      <c r="C205" s="64"/>
      <c r="D205" s="218" t="s">
        <v>152</v>
      </c>
      <c r="E205" s="64"/>
      <c r="F205" s="221" t="s">
        <v>281</v>
      </c>
      <c r="G205" s="64"/>
      <c r="H205" s="64"/>
      <c r="I205" s="174"/>
      <c r="J205" s="64"/>
      <c r="K205" s="64"/>
      <c r="L205" s="62"/>
      <c r="M205" s="220"/>
      <c r="N205" s="43"/>
      <c r="O205" s="43"/>
      <c r="P205" s="43"/>
      <c r="Q205" s="43"/>
      <c r="R205" s="43"/>
      <c r="S205" s="43"/>
      <c r="T205" s="79"/>
      <c r="AT205" s="24" t="s">
        <v>152</v>
      </c>
      <c r="AU205" s="24" t="s">
        <v>89</v>
      </c>
    </row>
    <row r="206" spans="2:65" s="12" customFormat="1" ht="13.5">
      <c r="B206" s="222"/>
      <c r="C206" s="223"/>
      <c r="D206" s="218" t="s">
        <v>154</v>
      </c>
      <c r="E206" s="224" t="s">
        <v>41</v>
      </c>
      <c r="F206" s="225" t="s">
        <v>267</v>
      </c>
      <c r="G206" s="223"/>
      <c r="H206" s="226" t="s">
        <v>41</v>
      </c>
      <c r="I206" s="227"/>
      <c r="J206" s="223"/>
      <c r="K206" s="223"/>
      <c r="L206" s="228"/>
      <c r="M206" s="229"/>
      <c r="N206" s="230"/>
      <c r="O206" s="230"/>
      <c r="P206" s="230"/>
      <c r="Q206" s="230"/>
      <c r="R206" s="230"/>
      <c r="S206" s="230"/>
      <c r="T206" s="231"/>
      <c r="AT206" s="232" t="s">
        <v>154</v>
      </c>
      <c r="AU206" s="232" t="s">
        <v>89</v>
      </c>
      <c r="AV206" s="12" t="s">
        <v>25</v>
      </c>
      <c r="AW206" s="12" t="s">
        <v>156</v>
      </c>
      <c r="AX206" s="12" t="s">
        <v>83</v>
      </c>
      <c r="AY206" s="232" t="s">
        <v>140</v>
      </c>
    </row>
    <row r="207" spans="2:65" s="13" customFormat="1" ht="13.5">
      <c r="B207" s="233"/>
      <c r="C207" s="234"/>
      <c r="D207" s="235" t="s">
        <v>154</v>
      </c>
      <c r="E207" s="236" t="s">
        <v>41</v>
      </c>
      <c r="F207" s="237" t="s">
        <v>268</v>
      </c>
      <c r="G207" s="234"/>
      <c r="H207" s="238">
        <v>101</v>
      </c>
      <c r="I207" s="239"/>
      <c r="J207" s="234"/>
      <c r="K207" s="234"/>
      <c r="L207" s="240"/>
      <c r="M207" s="241"/>
      <c r="N207" s="242"/>
      <c r="O207" s="242"/>
      <c r="P207" s="242"/>
      <c r="Q207" s="242"/>
      <c r="R207" s="242"/>
      <c r="S207" s="242"/>
      <c r="T207" s="243"/>
      <c r="AT207" s="244" t="s">
        <v>154</v>
      </c>
      <c r="AU207" s="244" t="s">
        <v>89</v>
      </c>
      <c r="AV207" s="13" t="s">
        <v>89</v>
      </c>
      <c r="AW207" s="13" t="s">
        <v>156</v>
      </c>
      <c r="AX207" s="13" t="s">
        <v>83</v>
      </c>
      <c r="AY207" s="244" t="s">
        <v>140</v>
      </c>
    </row>
    <row r="208" spans="2:65" s="1" customFormat="1" ht="16.5" customHeight="1">
      <c r="B208" s="42"/>
      <c r="C208" s="206" t="s">
        <v>286</v>
      </c>
      <c r="D208" s="206" t="s">
        <v>143</v>
      </c>
      <c r="E208" s="207" t="s">
        <v>287</v>
      </c>
      <c r="F208" s="208" t="s">
        <v>288</v>
      </c>
      <c r="G208" s="209" t="s">
        <v>146</v>
      </c>
      <c r="H208" s="210">
        <v>589</v>
      </c>
      <c r="I208" s="211"/>
      <c r="J208" s="212">
        <f>ROUND(I208*H208,2)</f>
        <v>0</v>
      </c>
      <c r="K208" s="208" t="s">
        <v>147</v>
      </c>
      <c r="L208" s="62"/>
      <c r="M208" s="213" t="s">
        <v>41</v>
      </c>
      <c r="N208" s="214" t="s">
        <v>54</v>
      </c>
      <c r="O208" s="43"/>
      <c r="P208" s="215">
        <f>O208*H208</f>
        <v>0</v>
      </c>
      <c r="Q208" s="215">
        <v>6.0999999999999997E-4</v>
      </c>
      <c r="R208" s="215">
        <f>Q208*H208</f>
        <v>0.35929</v>
      </c>
      <c r="S208" s="215">
        <v>0</v>
      </c>
      <c r="T208" s="216">
        <f>S208*H208</f>
        <v>0</v>
      </c>
      <c r="AR208" s="24" t="s">
        <v>148</v>
      </c>
      <c r="AT208" s="24" t="s">
        <v>143</v>
      </c>
      <c r="AU208" s="24" t="s">
        <v>89</v>
      </c>
      <c r="AY208" s="24" t="s">
        <v>140</v>
      </c>
      <c r="BE208" s="217">
        <f>IF(N208="základní",J208,0)</f>
        <v>0</v>
      </c>
      <c r="BF208" s="217">
        <f>IF(N208="snížená",J208,0)</f>
        <v>0</v>
      </c>
      <c r="BG208" s="217">
        <f>IF(N208="zákl. přenesená",J208,0)</f>
        <v>0</v>
      </c>
      <c r="BH208" s="217">
        <f>IF(N208="sníž. přenesená",J208,0)</f>
        <v>0</v>
      </c>
      <c r="BI208" s="217">
        <f>IF(N208="nulová",J208,0)</f>
        <v>0</v>
      </c>
      <c r="BJ208" s="24" t="s">
        <v>25</v>
      </c>
      <c r="BK208" s="217">
        <f>ROUND(I208*H208,2)</f>
        <v>0</v>
      </c>
      <c r="BL208" s="24" t="s">
        <v>148</v>
      </c>
      <c r="BM208" s="24" t="s">
        <v>289</v>
      </c>
    </row>
    <row r="209" spans="2:65" s="1" customFormat="1" ht="27">
      <c r="B209" s="42"/>
      <c r="C209" s="64"/>
      <c r="D209" s="218" t="s">
        <v>150</v>
      </c>
      <c r="E209" s="64"/>
      <c r="F209" s="219" t="s">
        <v>290</v>
      </c>
      <c r="G209" s="64"/>
      <c r="H209" s="64"/>
      <c r="I209" s="174"/>
      <c r="J209" s="64"/>
      <c r="K209" s="64"/>
      <c r="L209" s="62"/>
      <c r="M209" s="220"/>
      <c r="N209" s="43"/>
      <c r="O209" s="43"/>
      <c r="P209" s="43"/>
      <c r="Q209" s="43"/>
      <c r="R209" s="43"/>
      <c r="S209" s="43"/>
      <c r="T209" s="79"/>
      <c r="AT209" s="24" t="s">
        <v>150</v>
      </c>
      <c r="AU209" s="24" t="s">
        <v>89</v>
      </c>
    </row>
    <row r="210" spans="2:65" s="12" customFormat="1" ht="13.5">
      <c r="B210" s="222"/>
      <c r="C210" s="223"/>
      <c r="D210" s="218" t="s">
        <v>154</v>
      </c>
      <c r="E210" s="224" t="s">
        <v>41</v>
      </c>
      <c r="F210" s="225" t="s">
        <v>291</v>
      </c>
      <c r="G210" s="223"/>
      <c r="H210" s="226" t="s">
        <v>41</v>
      </c>
      <c r="I210" s="227"/>
      <c r="J210" s="223"/>
      <c r="K210" s="223"/>
      <c r="L210" s="228"/>
      <c r="M210" s="229"/>
      <c r="N210" s="230"/>
      <c r="O210" s="230"/>
      <c r="P210" s="230"/>
      <c r="Q210" s="230"/>
      <c r="R210" s="230"/>
      <c r="S210" s="230"/>
      <c r="T210" s="231"/>
      <c r="AT210" s="232" t="s">
        <v>154</v>
      </c>
      <c r="AU210" s="232" t="s">
        <v>89</v>
      </c>
      <c r="AV210" s="12" t="s">
        <v>25</v>
      </c>
      <c r="AW210" s="12" t="s">
        <v>156</v>
      </c>
      <c r="AX210" s="12" t="s">
        <v>83</v>
      </c>
      <c r="AY210" s="232" t="s">
        <v>140</v>
      </c>
    </row>
    <row r="211" spans="2:65" s="13" customFormat="1" ht="13.5">
      <c r="B211" s="233"/>
      <c r="C211" s="234"/>
      <c r="D211" s="218" t="s">
        <v>154</v>
      </c>
      <c r="E211" s="245" t="s">
        <v>41</v>
      </c>
      <c r="F211" s="246" t="s">
        <v>292</v>
      </c>
      <c r="G211" s="234"/>
      <c r="H211" s="247">
        <v>290</v>
      </c>
      <c r="I211" s="239"/>
      <c r="J211" s="234"/>
      <c r="K211" s="234"/>
      <c r="L211" s="240"/>
      <c r="M211" s="241"/>
      <c r="N211" s="242"/>
      <c r="O211" s="242"/>
      <c r="P211" s="242"/>
      <c r="Q211" s="242"/>
      <c r="R211" s="242"/>
      <c r="S211" s="242"/>
      <c r="T211" s="243"/>
      <c r="AT211" s="244" t="s">
        <v>154</v>
      </c>
      <c r="AU211" s="244" t="s">
        <v>89</v>
      </c>
      <c r="AV211" s="13" t="s">
        <v>89</v>
      </c>
      <c r="AW211" s="13" t="s">
        <v>156</v>
      </c>
      <c r="AX211" s="13" t="s">
        <v>83</v>
      </c>
      <c r="AY211" s="244" t="s">
        <v>140</v>
      </c>
    </row>
    <row r="212" spans="2:65" s="12" customFormat="1" ht="13.5">
      <c r="B212" s="222"/>
      <c r="C212" s="223"/>
      <c r="D212" s="218" t="s">
        <v>154</v>
      </c>
      <c r="E212" s="224" t="s">
        <v>41</v>
      </c>
      <c r="F212" s="225" t="s">
        <v>293</v>
      </c>
      <c r="G212" s="223"/>
      <c r="H212" s="226" t="s">
        <v>41</v>
      </c>
      <c r="I212" s="227"/>
      <c r="J212" s="223"/>
      <c r="K212" s="223"/>
      <c r="L212" s="228"/>
      <c r="M212" s="229"/>
      <c r="N212" s="230"/>
      <c r="O212" s="230"/>
      <c r="P212" s="230"/>
      <c r="Q212" s="230"/>
      <c r="R212" s="230"/>
      <c r="S212" s="230"/>
      <c r="T212" s="231"/>
      <c r="AT212" s="232" t="s">
        <v>154</v>
      </c>
      <c r="AU212" s="232" t="s">
        <v>89</v>
      </c>
      <c r="AV212" s="12" t="s">
        <v>25</v>
      </c>
      <c r="AW212" s="12" t="s">
        <v>156</v>
      </c>
      <c r="AX212" s="12" t="s">
        <v>83</v>
      </c>
      <c r="AY212" s="232" t="s">
        <v>140</v>
      </c>
    </row>
    <row r="213" spans="2:65" s="13" customFormat="1" ht="13.5">
      <c r="B213" s="233"/>
      <c r="C213" s="234"/>
      <c r="D213" s="218" t="s">
        <v>154</v>
      </c>
      <c r="E213" s="245" t="s">
        <v>41</v>
      </c>
      <c r="F213" s="246" t="s">
        <v>292</v>
      </c>
      <c r="G213" s="234"/>
      <c r="H213" s="247">
        <v>290</v>
      </c>
      <c r="I213" s="239"/>
      <c r="J213" s="234"/>
      <c r="K213" s="234"/>
      <c r="L213" s="240"/>
      <c r="M213" s="241"/>
      <c r="N213" s="242"/>
      <c r="O213" s="242"/>
      <c r="P213" s="242"/>
      <c r="Q213" s="242"/>
      <c r="R213" s="242"/>
      <c r="S213" s="242"/>
      <c r="T213" s="243"/>
      <c r="AT213" s="244" t="s">
        <v>154</v>
      </c>
      <c r="AU213" s="244" t="s">
        <v>89</v>
      </c>
      <c r="AV213" s="13" t="s">
        <v>89</v>
      </c>
      <c r="AW213" s="13" t="s">
        <v>156</v>
      </c>
      <c r="AX213" s="13" t="s">
        <v>83</v>
      </c>
      <c r="AY213" s="244" t="s">
        <v>140</v>
      </c>
    </row>
    <row r="214" spans="2:65" s="12" customFormat="1" ht="13.5">
      <c r="B214" s="222"/>
      <c r="C214" s="223"/>
      <c r="D214" s="218" t="s">
        <v>154</v>
      </c>
      <c r="E214" s="224" t="s">
        <v>41</v>
      </c>
      <c r="F214" s="225" t="s">
        <v>294</v>
      </c>
      <c r="G214" s="223"/>
      <c r="H214" s="226" t="s">
        <v>41</v>
      </c>
      <c r="I214" s="227"/>
      <c r="J214" s="223"/>
      <c r="K214" s="223"/>
      <c r="L214" s="228"/>
      <c r="M214" s="229"/>
      <c r="N214" s="230"/>
      <c r="O214" s="230"/>
      <c r="P214" s="230"/>
      <c r="Q214" s="230"/>
      <c r="R214" s="230"/>
      <c r="S214" s="230"/>
      <c r="T214" s="231"/>
      <c r="AT214" s="232" t="s">
        <v>154</v>
      </c>
      <c r="AU214" s="232" t="s">
        <v>89</v>
      </c>
      <c r="AV214" s="12" t="s">
        <v>25</v>
      </c>
      <c r="AW214" s="12" t="s">
        <v>156</v>
      </c>
      <c r="AX214" s="12" t="s">
        <v>83</v>
      </c>
      <c r="AY214" s="232" t="s">
        <v>140</v>
      </c>
    </row>
    <row r="215" spans="2:65" s="13" customFormat="1" ht="13.5">
      <c r="B215" s="233"/>
      <c r="C215" s="234"/>
      <c r="D215" s="235" t="s">
        <v>154</v>
      </c>
      <c r="E215" s="236" t="s">
        <v>41</v>
      </c>
      <c r="F215" s="237" t="s">
        <v>205</v>
      </c>
      <c r="G215" s="234"/>
      <c r="H215" s="238">
        <v>9</v>
      </c>
      <c r="I215" s="239"/>
      <c r="J215" s="234"/>
      <c r="K215" s="234"/>
      <c r="L215" s="240"/>
      <c r="M215" s="241"/>
      <c r="N215" s="242"/>
      <c r="O215" s="242"/>
      <c r="P215" s="242"/>
      <c r="Q215" s="242"/>
      <c r="R215" s="242"/>
      <c r="S215" s="242"/>
      <c r="T215" s="243"/>
      <c r="AT215" s="244" t="s">
        <v>154</v>
      </c>
      <c r="AU215" s="244" t="s">
        <v>89</v>
      </c>
      <c r="AV215" s="13" t="s">
        <v>89</v>
      </c>
      <c r="AW215" s="13" t="s">
        <v>156</v>
      </c>
      <c r="AX215" s="13" t="s">
        <v>83</v>
      </c>
      <c r="AY215" s="244" t="s">
        <v>140</v>
      </c>
    </row>
    <row r="216" spans="2:65" s="1" customFormat="1" ht="25.5" customHeight="1">
      <c r="B216" s="42"/>
      <c r="C216" s="206" t="s">
        <v>295</v>
      </c>
      <c r="D216" s="206" t="s">
        <v>143</v>
      </c>
      <c r="E216" s="207" t="s">
        <v>296</v>
      </c>
      <c r="F216" s="208" t="s">
        <v>297</v>
      </c>
      <c r="G216" s="209" t="s">
        <v>146</v>
      </c>
      <c r="H216" s="210">
        <v>248.571</v>
      </c>
      <c r="I216" s="211"/>
      <c r="J216" s="212">
        <f>ROUND(I216*H216,2)</f>
        <v>0</v>
      </c>
      <c r="K216" s="208" t="s">
        <v>147</v>
      </c>
      <c r="L216" s="62"/>
      <c r="M216" s="213" t="s">
        <v>41</v>
      </c>
      <c r="N216" s="214" t="s">
        <v>54</v>
      </c>
      <c r="O216" s="43"/>
      <c r="P216" s="215">
        <f>O216*H216</f>
        <v>0</v>
      </c>
      <c r="Q216" s="215">
        <v>9.0759999999999993E-2</v>
      </c>
      <c r="R216" s="215">
        <f>Q216*H216</f>
        <v>22.560303959999999</v>
      </c>
      <c r="S216" s="215">
        <v>0</v>
      </c>
      <c r="T216" s="216">
        <f>S216*H216</f>
        <v>0</v>
      </c>
      <c r="AR216" s="24" t="s">
        <v>148</v>
      </c>
      <c r="AT216" s="24" t="s">
        <v>143</v>
      </c>
      <c r="AU216" s="24" t="s">
        <v>89</v>
      </c>
      <c r="AY216" s="24" t="s">
        <v>140</v>
      </c>
      <c r="BE216" s="217">
        <f>IF(N216="základní",J216,0)</f>
        <v>0</v>
      </c>
      <c r="BF216" s="217">
        <f>IF(N216="snížená",J216,0)</f>
        <v>0</v>
      </c>
      <c r="BG216" s="217">
        <f>IF(N216="zákl. přenesená",J216,0)</f>
        <v>0</v>
      </c>
      <c r="BH216" s="217">
        <f>IF(N216="sníž. přenesená",J216,0)</f>
        <v>0</v>
      </c>
      <c r="BI216" s="217">
        <f>IF(N216="nulová",J216,0)</f>
        <v>0</v>
      </c>
      <c r="BJ216" s="24" t="s">
        <v>25</v>
      </c>
      <c r="BK216" s="217">
        <f>ROUND(I216*H216,2)</f>
        <v>0</v>
      </c>
      <c r="BL216" s="24" t="s">
        <v>148</v>
      </c>
      <c r="BM216" s="24" t="s">
        <v>298</v>
      </c>
    </row>
    <row r="217" spans="2:65" s="1" customFormat="1" ht="27">
      <c r="B217" s="42"/>
      <c r="C217" s="64"/>
      <c r="D217" s="218" t="s">
        <v>150</v>
      </c>
      <c r="E217" s="64"/>
      <c r="F217" s="219" t="s">
        <v>299</v>
      </c>
      <c r="G217" s="64"/>
      <c r="H217" s="64"/>
      <c r="I217" s="174"/>
      <c r="J217" s="64"/>
      <c r="K217" s="64"/>
      <c r="L217" s="62"/>
      <c r="M217" s="220"/>
      <c r="N217" s="43"/>
      <c r="O217" s="43"/>
      <c r="P217" s="43"/>
      <c r="Q217" s="43"/>
      <c r="R217" s="43"/>
      <c r="S217" s="43"/>
      <c r="T217" s="79"/>
      <c r="AT217" s="24" t="s">
        <v>150</v>
      </c>
      <c r="AU217" s="24" t="s">
        <v>89</v>
      </c>
    </row>
    <row r="218" spans="2:65" s="1" customFormat="1" ht="27">
      <c r="B218" s="42"/>
      <c r="C218" s="64"/>
      <c r="D218" s="218" t="s">
        <v>152</v>
      </c>
      <c r="E218" s="64"/>
      <c r="F218" s="221" t="s">
        <v>300</v>
      </c>
      <c r="G218" s="64"/>
      <c r="H218" s="64"/>
      <c r="I218" s="174"/>
      <c r="J218" s="64"/>
      <c r="K218" s="64"/>
      <c r="L218" s="62"/>
      <c r="M218" s="220"/>
      <c r="N218" s="43"/>
      <c r="O218" s="43"/>
      <c r="P218" s="43"/>
      <c r="Q218" s="43"/>
      <c r="R218" s="43"/>
      <c r="S218" s="43"/>
      <c r="T218" s="79"/>
      <c r="AT218" s="24" t="s">
        <v>152</v>
      </c>
      <c r="AU218" s="24" t="s">
        <v>89</v>
      </c>
    </row>
    <row r="219" spans="2:65" s="12" customFormat="1" ht="13.5">
      <c r="B219" s="222"/>
      <c r="C219" s="223"/>
      <c r="D219" s="218" t="s">
        <v>154</v>
      </c>
      <c r="E219" s="224" t="s">
        <v>41</v>
      </c>
      <c r="F219" s="225" t="s">
        <v>293</v>
      </c>
      <c r="G219" s="223"/>
      <c r="H219" s="226" t="s">
        <v>41</v>
      </c>
      <c r="I219" s="227"/>
      <c r="J219" s="223"/>
      <c r="K219" s="223"/>
      <c r="L219" s="228"/>
      <c r="M219" s="229"/>
      <c r="N219" s="230"/>
      <c r="O219" s="230"/>
      <c r="P219" s="230"/>
      <c r="Q219" s="230"/>
      <c r="R219" s="230"/>
      <c r="S219" s="230"/>
      <c r="T219" s="231"/>
      <c r="AT219" s="232" t="s">
        <v>154</v>
      </c>
      <c r="AU219" s="232" t="s">
        <v>89</v>
      </c>
      <c r="AV219" s="12" t="s">
        <v>25</v>
      </c>
      <c r="AW219" s="12" t="s">
        <v>156</v>
      </c>
      <c r="AX219" s="12" t="s">
        <v>83</v>
      </c>
      <c r="AY219" s="232" t="s">
        <v>140</v>
      </c>
    </row>
    <row r="220" spans="2:65" s="12" customFormat="1" ht="13.5">
      <c r="B220" s="222"/>
      <c r="C220" s="223"/>
      <c r="D220" s="218" t="s">
        <v>154</v>
      </c>
      <c r="E220" s="224" t="s">
        <v>41</v>
      </c>
      <c r="F220" s="225" t="s">
        <v>301</v>
      </c>
      <c r="G220" s="223"/>
      <c r="H220" s="226" t="s">
        <v>41</v>
      </c>
      <c r="I220" s="227"/>
      <c r="J220" s="223"/>
      <c r="K220" s="223"/>
      <c r="L220" s="228"/>
      <c r="M220" s="229"/>
      <c r="N220" s="230"/>
      <c r="O220" s="230"/>
      <c r="P220" s="230"/>
      <c r="Q220" s="230"/>
      <c r="R220" s="230"/>
      <c r="S220" s="230"/>
      <c r="T220" s="231"/>
      <c r="AT220" s="232" t="s">
        <v>154</v>
      </c>
      <c r="AU220" s="232" t="s">
        <v>89</v>
      </c>
      <c r="AV220" s="12" t="s">
        <v>25</v>
      </c>
      <c r="AW220" s="12" t="s">
        <v>156</v>
      </c>
      <c r="AX220" s="12" t="s">
        <v>83</v>
      </c>
      <c r="AY220" s="232" t="s">
        <v>140</v>
      </c>
    </row>
    <row r="221" spans="2:65" s="13" customFormat="1" ht="13.5">
      <c r="B221" s="233"/>
      <c r="C221" s="234"/>
      <c r="D221" s="235" t="s">
        <v>154</v>
      </c>
      <c r="E221" s="236" t="s">
        <v>41</v>
      </c>
      <c r="F221" s="237" t="s">
        <v>302</v>
      </c>
      <c r="G221" s="234"/>
      <c r="H221" s="238">
        <v>248.57142857142901</v>
      </c>
      <c r="I221" s="239"/>
      <c r="J221" s="234"/>
      <c r="K221" s="234"/>
      <c r="L221" s="240"/>
      <c r="M221" s="241"/>
      <c r="N221" s="242"/>
      <c r="O221" s="242"/>
      <c r="P221" s="242"/>
      <c r="Q221" s="242"/>
      <c r="R221" s="242"/>
      <c r="S221" s="242"/>
      <c r="T221" s="243"/>
      <c r="AT221" s="244" t="s">
        <v>154</v>
      </c>
      <c r="AU221" s="244" t="s">
        <v>89</v>
      </c>
      <c r="AV221" s="13" t="s">
        <v>89</v>
      </c>
      <c r="AW221" s="13" t="s">
        <v>156</v>
      </c>
      <c r="AX221" s="13" t="s">
        <v>83</v>
      </c>
      <c r="AY221" s="244" t="s">
        <v>140</v>
      </c>
    </row>
    <row r="222" spans="2:65" s="1" customFormat="1" ht="25.5" customHeight="1">
      <c r="B222" s="42"/>
      <c r="C222" s="206" t="s">
        <v>303</v>
      </c>
      <c r="D222" s="206" t="s">
        <v>143</v>
      </c>
      <c r="E222" s="207" t="s">
        <v>304</v>
      </c>
      <c r="F222" s="208" t="s">
        <v>305</v>
      </c>
      <c r="G222" s="209" t="s">
        <v>146</v>
      </c>
      <c r="H222" s="210">
        <v>9</v>
      </c>
      <c r="I222" s="211"/>
      <c r="J222" s="212">
        <f>ROUND(I222*H222,2)</f>
        <v>0</v>
      </c>
      <c r="K222" s="208" t="s">
        <v>147</v>
      </c>
      <c r="L222" s="62"/>
      <c r="M222" s="213" t="s">
        <v>41</v>
      </c>
      <c r="N222" s="214" t="s">
        <v>54</v>
      </c>
      <c r="O222" s="43"/>
      <c r="P222" s="215">
        <f>O222*H222</f>
        <v>0</v>
      </c>
      <c r="Q222" s="215">
        <v>0.12966</v>
      </c>
      <c r="R222" s="215">
        <f>Q222*H222</f>
        <v>1.1669399999999999</v>
      </c>
      <c r="S222" s="215">
        <v>0</v>
      </c>
      <c r="T222" s="216">
        <f>S222*H222</f>
        <v>0</v>
      </c>
      <c r="AR222" s="24" t="s">
        <v>148</v>
      </c>
      <c r="AT222" s="24" t="s">
        <v>143</v>
      </c>
      <c r="AU222" s="24" t="s">
        <v>89</v>
      </c>
      <c r="AY222" s="24" t="s">
        <v>140</v>
      </c>
      <c r="BE222" s="217">
        <f>IF(N222="základní",J222,0)</f>
        <v>0</v>
      </c>
      <c r="BF222" s="217">
        <f>IF(N222="snížená",J222,0)</f>
        <v>0</v>
      </c>
      <c r="BG222" s="217">
        <f>IF(N222="zákl. přenesená",J222,0)</f>
        <v>0</v>
      </c>
      <c r="BH222" s="217">
        <f>IF(N222="sníž. přenesená",J222,0)</f>
        <v>0</v>
      </c>
      <c r="BI222" s="217">
        <f>IF(N222="nulová",J222,0)</f>
        <v>0</v>
      </c>
      <c r="BJ222" s="24" t="s">
        <v>25</v>
      </c>
      <c r="BK222" s="217">
        <f>ROUND(I222*H222,2)</f>
        <v>0</v>
      </c>
      <c r="BL222" s="24" t="s">
        <v>148</v>
      </c>
      <c r="BM222" s="24" t="s">
        <v>306</v>
      </c>
    </row>
    <row r="223" spans="2:65" s="1" customFormat="1" ht="27">
      <c r="B223" s="42"/>
      <c r="C223" s="64"/>
      <c r="D223" s="218" t="s">
        <v>150</v>
      </c>
      <c r="E223" s="64"/>
      <c r="F223" s="219" t="s">
        <v>307</v>
      </c>
      <c r="G223" s="64"/>
      <c r="H223" s="64"/>
      <c r="I223" s="174"/>
      <c r="J223" s="64"/>
      <c r="K223" s="64"/>
      <c r="L223" s="62"/>
      <c r="M223" s="220"/>
      <c r="N223" s="43"/>
      <c r="O223" s="43"/>
      <c r="P223" s="43"/>
      <c r="Q223" s="43"/>
      <c r="R223" s="43"/>
      <c r="S223" s="43"/>
      <c r="T223" s="79"/>
      <c r="AT223" s="24" t="s">
        <v>150</v>
      </c>
      <c r="AU223" s="24" t="s">
        <v>89</v>
      </c>
    </row>
    <row r="224" spans="2:65" s="1" customFormat="1" ht="27">
      <c r="B224" s="42"/>
      <c r="C224" s="64"/>
      <c r="D224" s="218" t="s">
        <v>152</v>
      </c>
      <c r="E224" s="64"/>
      <c r="F224" s="221" t="s">
        <v>300</v>
      </c>
      <c r="G224" s="64"/>
      <c r="H224" s="64"/>
      <c r="I224" s="174"/>
      <c r="J224" s="64"/>
      <c r="K224" s="64"/>
      <c r="L224" s="62"/>
      <c r="M224" s="220"/>
      <c r="N224" s="43"/>
      <c r="O224" s="43"/>
      <c r="P224" s="43"/>
      <c r="Q224" s="43"/>
      <c r="R224" s="43"/>
      <c r="S224" s="43"/>
      <c r="T224" s="79"/>
      <c r="AT224" s="24" t="s">
        <v>152</v>
      </c>
      <c r="AU224" s="24" t="s">
        <v>89</v>
      </c>
    </row>
    <row r="225" spans="2:65" s="12" customFormat="1" ht="13.5">
      <c r="B225" s="222"/>
      <c r="C225" s="223"/>
      <c r="D225" s="218" t="s">
        <v>154</v>
      </c>
      <c r="E225" s="224" t="s">
        <v>41</v>
      </c>
      <c r="F225" s="225" t="s">
        <v>294</v>
      </c>
      <c r="G225" s="223"/>
      <c r="H225" s="226" t="s">
        <v>41</v>
      </c>
      <c r="I225" s="227"/>
      <c r="J225" s="223"/>
      <c r="K225" s="223"/>
      <c r="L225" s="228"/>
      <c r="M225" s="229"/>
      <c r="N225" s="230"/>
      <c r="O225" s="230"/>
      <c r="P225" s="230"/>
      <c r="Q225" s="230"/>
      <c r="R225" s="230"/>
      <c r="S225" s="230"/>
      <c r="T225" s="231"/>
      <c r="AT225" s="232" t="s">
        <v>154</v>
      </c>
      <c r="AU225" s="232" t="s">
        <v>89</v>
      </c>
      <c r="AV225" s="12" t="s">
        <v>25</v>
      </c>
      <c r="AW225" s="12" t="s">
        <v>156</v>
      </c>
      <c r="AX225" s="12" t="s">
        <v>83</v>
      </c>
      <c r="AY225" s="232" t="s">
        <v>140</v>
      </c>
    </row>
    <row r="226" spans="2:65" s="13" customFormat="1" ht="13.5">
      <c r="B226" s="233"/>
      <c r="C226" s="234"/>
      <c r="D226" s="235" t="s">
        <v>154</v>
      </c>
      <c r="E226" s="236" t="s">
        <v>41</v>
      </c>
      <c r="F226" s="237" t="s">
        <v>205</v>
      </c>
      <c r="G226" s="234"/>
      <c r="H226" s="238">
        <v>9</v>
      </c>
      <c r="I226" s="239"/>
      <c r="J226" s="234"/>
      <c r="K226" s="234"/>
      <c r="L226" s="240"/>
      <c r="M226" s="241"/>
      <c r="N226" s="242"/>
      <c r="O226" s="242"/>
      <c r="P226" s="242"/>
      <c r="Q226" s="242"/>
      <c r="R226" s="242"/>
      <c r="S226" s="242"/>
      <c r="T226" s="243"/>
      <c r="AT226" s="244" t="s">
        <v>154</v>
      </c>
      <c r="AU226" s="244" t="s">
        <v>89</v>
      </c>
      <c r="AV226" s="13" t="s">
        <v>89</v>
      </c>
      <c r="AW226" s="13" t="s">
        <v>156</v>
      </c>
      <c r="AX226" s="13" t="s">
        <v>83</v>
      </c>
      <c r="AY226" s="244" t="s">
        <v>140</v>
      </c>
    </row>
    <row r="227" spans="2:65" s="1" customFormat="1" ht="25.5" customHeight="1">
      <c r="B227" s="42"/>
      <c r="C227" s="206" t="s">
        <v>308</v>
      </c>
      <c r="D227" s="206" t="s">
        <v>143</v>
      </c>
      <c r="E227" s="207" t="s">
        <v>309</v>
      </c>
      <c r="F227" s="208" t="s">
        <v>310</v>
      </c>
      <c r="G227" s="209" t="s">
        <v>146</v>
      </c>
      <c r="H227" s="210">
        <v>290</v>
      </c>
      <c r="I227" s="211"/>
      <c r="J227" s="212">
        <f>ROUND(I227*H227,2)</f>
        <v>0</v>
      </c>
      <c r="K227" s="208" t="s">
        <v>147</v>
      </c>
      <c r="L227" s="62"/>
      <c r="M227" s="213" t="s">
        <v>41</v>
      </c>
      <c r="N227" s="214" t="s">
        <v>54</v>
      </c>
      <c r="O227" s="43"/>
      <c r="P227" s="215">
        <f>O227*H227</f>
        <v>0</v>
      </c>
      <c r="Q227" s="215">
        <v>0.12966</v>
      </c>
      <c r="R227" s="215">
        <f>Q227*H227</f>
        <v>37.601399999999998</v>
      </c>
      <c r="S227" s="215">
        <v>0</v>
      </c>
      <c r="T227" s="216">
        <f>S227*H227</f>
        <v>0</v>
      </c>
      <c r="AR227" s="24" t="s">
        <v>148</v>
      </c>
      <c r="AT227" s="24" t="s">
        <v>143</v>
      </c>
      <c r="AU227" s="24" t="s">
        <v>89</v>
      </c>
      <c r="AY227" s="24" t="s">
        <v>140</v>
      </c>
      <c r="BE227" s="217">
        <f>IF(N227="základní",J227,0)</f>
        <v>0</v>
      </c>
      <c r="BF227" s="217">
        <f>IF(N227="snížená",J227,0)</f>
        <v>0</v>
      </c>
      <c r="BG227" s="217">
        <f>IF(N227="zákl. přenesená",J227,0)</f>
        <v>0</v>
      </c>
      <c r="BH227" s="217">
        <f>IF(N227="sníž. přenesená",J227,0)</f>
        <v>0</v>
      </c>
      <c r="BI227" s="217">
        <f>IF(N227="nulová",J227,0)</f>
        <v>0</v>
      </c>
      <c r="BJ227" s="24" t="s">
        <v>25</v>
      </c>
      <c r="BK227" s="217">
        <f>ROUND(I227*H227,2)</f>
        <v>0</v>
      </c>
      <c r="BL227" s="24" t="s">
        <v>148</v>
      </c>
      <c r="BM227" s="24" t="s">
        <v>311</v>
      </c>
    </row>
    <row r="228" spans="2:65" s="1" customFormat="1" ht="27">
      <c r="B228" s="42"/>
      <c r="C228" s="64"/>
      <c r="D228" s="218" t="s">
        <v>150</v>
      </c>
      <c r="E228" s="64"/>
      <c r="F228" s="219" t="s">
        <v>312</v>
      </c>
      <c r="G228" s="64"/>
      <c r="H228" s="64"/>
      <c r="I228" s="174"/>
      <c r="J228" s="64"/>
      <c r="K228" s="64"/>
      <c r="L228" s="62"/>
      <c r="M228" s="220"/>
      <c r="N228" s="43"/>
      <c r="O228" s="43"/>
      <c r="P228" s="43"/>
      <c r="Q228" s="43"/>
      <c r="R228" s="43"/>
      <c r="S228" s="43"/>
      <c r="T228" s="79"/>
      <c r="AT228" s="24" t="s">
        <v>150</v>
      </c>
      <c r="AU228" s="24" t="s">
        <v>89</v>
      </c>
    </row>
    <row r="229" spans="2:65" s="1" customFormat="1" ht="27">
      <c r="B229" s="42"/>
      <c r="C229" s="64"/>
      <c r="D229" s="218" t="s">
        <v>152</v>
      </c>
      <c r="E229" s="64"/>
      <c r="F229" s="221" t="s">
        <v>300</v>
      </c>
      <c r="G229" s="64"/>
      <c r="H229" s="64"/>
      <c r="I229" s="174"/>
      <c r="J229" s="64"/>
      <c r="K229" s="64"/>
      <c r="L229" s="62"/>
      <c r="M229" s="220"/>
      <c r="N229" s="43"/>
      <c r="O229" s="43"/>
      <c r="P229" s="43"/>
      <c r="Q229" s="43"/>
      <c r="R229" s="43"/>
      <c r="S229" s="43"/>
      <c r="T229" s="79"/>
      <c r="AT229" s="24" t="s">
        <v>152</v>
      </c>
      <c r="AU229" s="24" t="s">
        <v>89</v>
      </c>
    </row>
    <row r="230" spans="2:65" s="12" customFormat="1" ht="13.5">
      <c r="B230" s="222"/>
      <c r="C230" s="223"/>
      <c r="D230" s="218" t="s">
        <v>154</v>
      </c>
      <c r="E230" s="224" t="s">
        <v>41</v>
      </c>
      <c r="F230" s="225" t="s">
        <v>291</v>
      </c>
      <c r="G230" s="223"/>
      <c r="H230" s="226" t="s">
        <v>41</v>
      </c>
      <c r="I230" s="227"/>
      <c r="J230" s="223"/>
      <c r="K230" s="223"/>
      <c r="L230" s="228"/>
      <c r="M230" s="229"/>
      <c r="N230" s="230"/>
      <c r="O230" s="230"/>
      <c r="P230" s="230"/>
      <c r="Q230" s="230"/>
      <c r="R230" s="230"/>
      <c r="S230" s="230"/>
      <c r="T230" s="231"/>
      <c r="AT230" s="232" t="s">
        <v>154</v>
      </c>
      <c r="AU230" s="232" t="s">
        <v>89</v>
      </c>
      <c r="AV230" s="12" t="s">
        <v>25</v>
      </c>
      <c r="AW230" s="12" t="s">
        <v>156</v>
      </c>
      <c r="AX230" s="12" t="s">
        <v>83</v>
      </c>
      <c r="AY230" s="232" t="s">
        <v>140</v>
      </c>
    </row>
    <row r="231" spans="2:65" s="13" customFormat="1" ht="13.5">
      <c r="B231" s="233"/>
      <c r="C231" s="234"/>
      <c r="D231" s="235" t="s">
        <v>154</v>
      </c>
      <c r="E231" s="236" t="s">
        <v>41</v>
      </c>
      <c r="F231" s="237" t="s">
        <v>292</v>
      </c>
      <c r="G231" s="234"/>
      <c r="H231" s="238">
        <v>290</v>
      </c>
      <c r="I231" s="239"/>
      <c r="J231" s="234"/>
      <c r="K231" s="234"/>
      <c r="L231" s="240"/>
      <c r="M231" s="241"/>
      <c r="N231" s="242"/>
      <c r="O231" s="242"/>
      <c r="P231" s="242"/>
      <c r="Q231" s="242"/>
      <c r="R231" s="242"/>
      <c r="S231" s="242"/>
      <c r="T231" s="243"/>
      <c r="AT231" s="244" t="s">
        <v>154</v>
      </c>
      <c r="AU231" s="244" t="s">
        <v>89</v>
      </c>
      <c r="AV231" s="13" t="s">
        <v>89</v>
      </c>
      <c r="AW231" s="13" t="s">
        <v>156</v>
      </c>
      <c r="AX231" s="13" t="s">
        <v>83</v>
      </c>
      <c r="AY231" s="244" t="s">
        <v>140</v>
      </c>
    </row>
    <row r="232" spans="2:65" s="1" customFormat="1" ht="25.5" customHeight="1">
      <c r="B232" s="42"/>
      <c r="C232" s="206" t="s">
        <v>313</v>
      </c>
      <c r="D232" s="206" t="s">
        <v>143</v>
      </c>
      <c r="E232" s="207" t="s">
        <v>314</v>
      </c>
      <c r="F232" s="208" t="s">
        <v>315</v>
      </c>
      <c r="G232" s="209" t="s">
        <v>200</v>
      </c>
      <c r="H232" s="210">
        <v>194.35599999999999</v>
      </c>
      <c r="I232" s="211"/>
      <c r="J232" s="212">
        <f>ROUND(I232*H232,2)</f>
        <v>0</v>
      </c>
      <c r="K232" s="208" t="s">
        <v>147</v>
      </c>
      <c r="L232" s="62"/>
      <c r="M232" s="213" t="s">
        <v>41</v>
      </c>
      <c r="N232" s="214" t="s">
        <v>54</v>
      </c>
      <c r="O232" s="43"/>
      <c r="P232" s="215">
        <f>O232*H232</f>
        <v>0</v>
      </c>
      <c r="Q232" s="215">
        <v>0</v>
      </c>
      <c r="R232" s="215">
        <f>Q232*H232</f>
        <v>0</v>
      </c>
      <c r="S232" s="215">
        <v>0</v>
      </c>
      <c r="T232" s="216">
        <f>S232*H232</f>
        <v>0</v>
      </c>
      <c r="AR232" s="24" t="s">
        <v>148</v>
      </c>
      <c r="AT232" s="24" t="s">
        <v>143</v>
      </c>
      <c r="AU232" s="24" t="s">
        <v>89</v>
      </c>
      <c r="AY232" s="24" t="s">
        <v>140</v>
      </c>
      <c r="BE232" s="217">
        <f>IF(N232="základní",J232,0)</f>
        <v>0</v>
      </c>
      <c r="BF232" s="217">
        <f>IF(N232="snížená",J232,0)</f>
        <v>0</v>
      </c>
      <c r="BG232" s="217">
        <f>IF(N232="zákl. přenesená",J232,0)</f>
        <v>0</v>
      </c>
      <c r="BH232" s="217">
        <f>IF(N232="sníž. přenesená",J232,0)</f>
        <v>0</v>
      </c>
      <c r="BI232" s="217">
        <f>IF(N232="nulová",J232,0)</f>
        <v>0</v>
      </c>
      <c r="BJ232" s="24" t="s">
        <v>25</v>
      </c>
      <c r="BK232" s="217">
        <f>ROUND(I232*H232,2)</f>
        <v>0</v>
      </c>
      <c r="BL232" s="24" t="s">
        <v>148</v>
      </c>
      <c r="BM232" s="24" t="s">
        <v>316</v>
      </c>
    </row>
    <row r="233" spans="2:65" s="1" customFormat="1" ht="27">
      <c r="B233" s="42"/>
      <c r="C233" s="64"/>
      <c r="D233" s="218" t="s">
        <v>150</v>
      </c>
      <c r="E233" s="64"/>
      <c r="F233" s="219" t="s">
        <v>317</v>
      </c>
      <c r="G233" s="64"/>
      <c r="H233" s="64"/>
      <c r="I233" s="174"/>
      <c r="J233" s="64"/>
      <c r="K233" s="64"/>
      <c r="L233" s="62"/>
      <c r="M233" s="220"/>
      <c r="N233" s="43"/>
      <c r="O233" s="43"/>
      <c r="P233" s="43"/>
      <c r="Q233" s="43"/>
      <c r="R233" s="43"/>
      <c r="S233" s="43"/>
      <c r="T233" s="79"/>
      <c r="AT233" s="24" t="s">
        <v>150</v>
      </c>
      <c r="AU233" s="24" t="s">
        <v>89</v>
      </c>
    </row>
    <row r="234" spans="2:65" s="1" customFormat="1" ht="27">
      <c r="B234" s="42"/>
      <c r="C234" s="64"/>
      <c r="D234" s="218" t="s">
        <v>152</v>
      </c>
      <c r="E234" s="64"/>
      <c r="F234" s="221" t="s">
        <v>318</v>
      </c>
      <c r="G234" s="64"/>
      <c r="H234" s="64"/>
      <c r="I234" s="174"/>
      <c r="J234" s="64"/>
      <c r="K234" s="64"/>
      <c r="L234" s="62"/>
      <c r="M234" s="220"/>
      <c r="N234" s="43"/>
      <c r="O234" s="43"/>
      <c r="P234" s="43"/>
      <c r="Q234" s="43"/>
      <c r="R234" s="43"/>
      <c r="S234" s="43"/>
      <c r="T234" s="79"/>
      <c r="AT234" s="24" t="s">
        <v>152</v>
      </c>
      <c r="AU234" s="24" t="s">
        <v>89</v>
      </c>
    </row>
    <row r="235" spans="2:65" s="11" customFormat="1" ht="29.85" customHeight="1">
      <c r="B235" s="189"/>
      <c r="C235" s="190"/>
      <c r="D235" s="203" t="s">
        <v>82</v>
      </c>
      <c r="E235" s="204" t="s">
        <v>319</v>
      </c>
      <c r="F235" s="204" t="s">
        <v>320</v>
      </c>
      <c r="G235" s="190"/>
      <c r="H235" s="190"/>
      <c r="I235" s="193"/>
      <c r="J235" s="205">
        <f>BK235</f>
        <v>0</v>
      </c>
      <c r="K235" s="190"/>
      <c r="L235" s="195"/>
      <c r="M235" s="196"/>
      <c r="N235" s="197"/>
      <c r="O235" s="197"/>
      <c r="P235" s="198">
        <f>SUM(P236:P314)</f>
        <v>0</v>
      </c>
      <c r="Q235" s="197"/>
      <c r="R235" s="198">
        <f>SUM(R236:R314)</f>
        <v>69.658703200000005</v>
      </c>
      <c r="S235" s="197"/>
      <c r="T235" s="199">
        <f>SUM(T236:T314)</f>
        <v>0</v>
      </c>
      <c r="AR235" s="200" t="s">
        <v>25</v>
      </c>
      <c r="AT235" s="201" t="s">
        <v>82</v>
      </c>
      <c r="AU235" s="201" t="s">
        <v>25</v>
      </c>
      <c r="AY235" s="200" t="s">
        <v>140</v>
      </c>
      <c r="BK235" s="202">
        <f>SUM(BK236:BK314)</f>
        <v>0</v>
      </c>
    </row>
    <row r="236" spans="2:65" s="1" customFormat="1" ht="25.5" customHeight="1">
      <c r="B236" s="42"/>
      <c r="C236" s="206" t="s">
        <v>321</v>
      </c>
      <c r="D236" s="206" t="s">
        <v>143</v>
      </c>
      <c r="E236" s="207" t="s">
        <v>322</v>
      </c>
      <c r="F236" s="208" t="s">
        <v>323</v>
      </c>
      <c r="G236" s="209" t="s">
        <v>146</v>
      </c>
      <c r="H236" s="210">
        <v>44</v>
      </c>
      <c r="I236" s="211"/>
      <c r="J236" s="212">
        <f>ROUND(I236*H236,2)</f>
        <v>0</v>
      </c>
      <c r="K236" s="208" t="s">
        <v>147</v>
      </c>
      <c r="L236" s="62"/>
      <c r="M236" s="213" t="s">
        <v>41</v>
      </c>
      <c r="N236" s="214" t="s">
        <v>54</v>
      </c>
      <c r="O236" s="43"/>
      <c r="P236" s="215">
        <f>O236*H236</f>
        <v>0</v>
      </c>
      <c r="Q236" s="215">
        <v>8.4250000000000005E-2</v>
      </c>
      <c r="R236" s="215">
        <f>Q236*H236</f>
        <v>3.7070000000000003</v>
      </c>
      <c r="S236" s="215">
        <v>0</v>
      </c>
      <c r="T236" s="216">
        <f>S236*H236</f>
        <v>0</v>
      </c>
      <c r="AR236" s="24" t="s">
        <v>148</v>
      </c>
      <c r="AT236" s="24" t="s">
        <v>143</v>
      </c>
      <c r="AU236" s="24" t="s">
        <v>89</v>
      </c>
      <c r="AY236" s="24" t="s">
        <v>140</v>
      </c>
      <c r="BE236" s="217">
        <f>IF(N236="základní",J236,0)</f>
        <v>0</v>
      </c>
      <c r="BF236" s="217">
        <f>IF(N236="snížená",J236,0)</f>
        <v>0</v>
      </c>
      <c r="BG236" s="217">
        <f>IF(N236="zákl. přenesená",J236,0)</f>
        <v>0</v>
      </c>
      <c r="BH236" s="217">
        <f>IF(N236="sníž. přenesená",J236,0)</f>
        <v>0</v>
      </c>
      <c r="BI236" s="217">
        <f>IF(N236="nulová",J236,0)</f>
        <v>0</v>
      </c>
      <c r="BJ236" s="24" t="s">
        <v>25</v>
      </c>
      <c r="BK236" s="217">
        <f>ROUND(I236*H236,2)</f>
        <v>0</v>
      </c>
      <c r="BL236" s="24" t="s">
        <v>148</v>
      </c>
      <c r="BM236" s="24" t="s">
        <v>324</v>
      </c>
    </row>
    <row r="237" spans="2:65" s="1" customFormat="1" ht="40.5">
      <c r="B237" s="42"/>
      <c r="C237" s="64"/>
      <c r="D237" s="218" t="s">
        <v>150</v>
      </c>
      <c r="E237" s="64"/>
      <c r="F237" s="219" t="s">
        <v>325</v>
      </c>
      <c r="G237" s="64"/>
      <c r="H237" s="64"/>
      <c r="I237" s="174"/>
      <c r="J237" s="64"/>
      <c r="K237" s="64"/>
      <c r="L237" s="62"/>
      <c r="M237" s="220"/>
      <c r="N237" s="43"/>
      <c r="O237" s="43"/>
      <c r="P237" s="43"/>
      <c r="Q237" s="43"/>
      <c r="R237" s="43"/>
      <c r="S237" s="43"/>
      <c r="T237" s="79"/>
      <c r="AT237" s="24" t="s">
        <v>150</v>
      </c>
      <c r="AU237" s="24" t="s">
        <v>89</v>
      </c>
    </row>
    <row r="238" spans="2:65" s="1" customFormat="1" ht="121.5">
      <c r="B238" s="42"/>
      <c r="C238" s="64"/>
      <c r="D238" s="218" t="s">
        <v>152</v>
      </c>
      <c r="E238" s="64"/>
      <c r="F238" s="221" t="s">
        <v>326</v>
      </c>
      <c r="G238" s="64"/>
      <c r="H238" s="64"/>
      <c r="I238" s="174"/>
      <c r="J238" s="64"/>
      <c r="K238" s="64"/>
      <c r="L238" s="62"/>
      <c r="M238" s="220"/>
      <c r="N238" s="43"/>
      <c r="O238" s="43"/>
      <c r="P238" s="43"/>
      <c r="Q238" s="43"/>
      <c r="R238" s="43"/>
      <c r="S238" s="43"/>
      <c r="T238" s="79"/>
      <c r="AT238" s="24" t="s">
        <v>152</v>
      </c>
      <c r="AU238" s="24" t="s">
        <v>89</v>
      </c>
    </row>
    <row r="239" spans="2:65" s="12" customFormat="1" ht="13.5">
      <c r="B239" s="222"/>
      <c r="C239" s="223"/>
      <c r="D239" s="218" t="s">
        <v>154</v>
      </c>
      <c r="E239" s="224" t="s">
        <v>41</v>
      </c>
      <c r="F239" s="225" t="s">
        <v>327</v>
      </c>
      <c r="G239" s="223"/>
      <c r="H239" s="226" t="s">
        <v>41</v>
      </c>
      <c r="I239" s="227"/>
      <c r="J239" s="223"/>
      <c r="K239" s="223"/>
      <c r="L239" s="228"/>
      <c r="M239" s="229"/>
      <c r="N239" s="230"/>
      <c r="O239" s="230"/>
      <c r="P239" s="230"/>
      <c r="Q239" s="230"/>
      <c r="R239" s="230"/>
      <c r="S239" s="230"/>
      <c r="T239" s="231"/>
      <c r="AT239" s="232" t="s">
        <v>154</v>
      </c>
      <c r="AU239" s="232" t="s">
        <v>89</v>
      </c>
      <c r="AV239" s="12" t="s">
        <v>25</v>
      </c>
      <c r="AW239" s="12" t="s">
        <v>156</v>
      </c>
      <c r="AX239" s="12" t="s">
        <v>83</v>
      </c>
      <c r="AY239" s="232" t="s">
        <v>140</v>
      </c>
    </row>
    <row r="240" spans="2:65" s="13" customFormat="1" ht="13.5">
      <c r="B240" s="233"/>
      <c r="C240" s="234"/>
      <c r="D240" s="218" t="s">
        <v>154</v>
      </c>
      <c r="E240" s="245" t="s">
        <v>41</v>
      </c>
      <c r="F240" s="246" t="s">
        <v>25</v>
      </c>
      <c r="G240" s="234"/>
      <c r="H240" s="247">
        <v>1</v>
      </c>
      <c r="I240" s="239"/>
      <c r="J240" s="234"/>
      <c r="K240" s="234"/>
      <c r="L240" s="240"/>
      <c r="M240" s="241"/>
      <c r="N240" s="242"/>
      <c r="O240" s="242"/>
      <c r="P240" s="242"/>
      <c r="Q240" s="242"/>
      <c r="R240" s="242"/>
      <c r="S240" s="242"/>
      <c r="T240" s="243"/>
      <c r="AT240" s="244" t="s">
        <v>154</v>
      </c>
      <c r="AU240" s="244" t="s">
        <v>89</v>
      </c>
      <c r="AV240" s="13" t="s">
        <v>89</v>
      </c>
      <c r="AW240" s="13" t="s">
        <v>156</v>
      </c>
      <c r="AX240" s="13" t="s">
        <v>83</v>
      </c>
      <c r="AY240" s="244" t="s">
        <v>140</v>
      </c>
    </row>
    <row r="241" spans="2:65" s="12" customFormat="1" ht="13.5">
      <c r="B241" s="222"/>
      <c r="C241" s="223"/>
      <c r="D241" s="218" t="s">
        <v>154</v>
      </c>
      <c r="E241" s="224" t="s">
        <v>41</v>
      </c>
      <c r="F241" s="225" t="s">
        <v>328</v>
      </c>
      <c r="G241" s="223"/>
      <c r="H241" s="226" t="s">
        <v>41</v>
      </c>
      <c r="I241" s="227"/>
      <c r="J241" s="223"/>
      <c r="K241" s="223"/>
      <c r="L241" s="228"/>
      <c r="M241" s="229"/>
      <c r="N241" s="230"/>
      <c r="O241" s="230"/>
      <c r="P241" s="230"/>
      <c r="Q241" s="230"/>
      <c r="R241" s="230"/>
      <c r="S241" s="230"/>
      <c r="T241" s="231"/>
      <c r="AT241" s="232" t="s">
        <v>154</v>
      </c>
      <c r="AU241" s="232" t="s">
        <v>89</v>
      </c>
      <c r="AV241" s="12" t="s">
        <v>25</v>
      </c>
      <c r="AW241" s="12" t="s">
        <v>156</v>
      </c>
      <c r="AX241" s="12" t="s">
        <v>83</v>
      </c>
      <c r="AY241" s="232" t="s">
        <v>140</v>
      </c>
    </row>
    <row r="242" spans="2:65" s="13" customFormat="1" ht="13.5">
      <c r="B242" s="233"/>
      <c r="C242" s="234"/>
      <c r="D242" s="218" t="s">
        <v>154</v>
      </c>
      <c r="E242" s="245" t="s">
        <v>41</v>
      </c>
      <c r="F242" s="246" t="s">
        <v>164</v>
      </c>
      <c r="G242" s="234"/>
      <c r="H242" s="247">
        <v>3</v>
      </c>
      <c r="I242" s="239"/>
      <c r="J242" s="234"/>
      <c r="K242" s="234"/>
      <c r="L242" s="240"/>
      <c r="M242" s="241"/>
      <c r="N242" s="242"/>
      <c r="O242" s="242"/>
      <c r="P242" s="242"/>
      <c r="Q242" s="242"/>
      <c r="R242" s="242"/>
      <c r="S242" s="242"/>
      <c r="T242" s="243"/>
      <c r="AT242" s="244" t="s">
        <v>154</v>
      </c>
      <c r="AU242" s="244" t="s">
        <v>89</v>
      </c>
      <c r="AV242" s="13" t="s">
        <v>89</v>
      </c>
      <c r="AW242" s="13" t="s">
        <v>156</v>
      </c>
      <c r="AX242" s="13" t="s">
        <v>83</v>
      </c>
      <c r="AY242" s="244" t="s">
        <v>140</v>
      </c>
    </row>
    <row r="243" spans="2:65" s="12" customFormat="1" ht="13.5">
      <c r="B243" s="222"/>
      <c r="C243" s="223"/>
      <c r="D243" s="218" t="s">
        <v>154</v>
      </c>
      <c r="E243" s="224" t="s">
        <v>41</v>
      </c>
      <c r="F243" s="225" t="s">
        <v>329</v>
      </c>
      <c r="G243" s="223"/>
      <c r="H243" s="226" t="s">
        <v>41</v>
      </c>
      <c r="I243" s="227"/>
      <c r="J243" s="223"/>
      <c r="K243" s="223"/>
      <c r="L243" s="228"/>
      <c r="M243" s="229"/>
      <c r="N243" s="230"/>
      <c r="O243" s="230"/>
      <c r="P243" s="230"/>
      <c r="Q243" s="230"/>
      <c r="R243" s="230"/>
      <c r="S243" s="230"/>
      <c r="T243" s="231"/>
      <c r="AT243" s="232" t="s">
        <v>154</v>
      </c>
      <c r="AU243" s="232" t="s">
        <v>89</v>
      </c>
      <c r="AV243" s="12" t="s">
        <v>25</v>
      </c>
      <c r="AW243" s="12" t="s">
        <v>156</v>
      </c>
      <c r="AX243" s="12" t="s">
        <v>83</v>
      </c>
      <c r="AY243" s="232" t="s">
        <v>140</v>
      </c>
    </row>
    <row r="244" spans="2:65" s="13" customFormat="1" ht="13.5">
      <c r="B244" s="233"/>
      <c r="C244" s="234"/>
      <c r="D244" s="218" t="s">
        <v>154</v>
      </c>
      <c r="E244" s="245" t="s">
        <v>41</v>
      </c>
      <c r="F244" s="246" t="s">
        <v>330</v>
      </c>
      <c r="G244" s="234"/>
      <c r="H244" s="247">
        <v>30</v>
      </c>
      <c r="I244" s="239"/>
      <c r="J244" s="234"/>
      <c r="K244" s="234"/>
      <c r="L244" s="240"/>
      <c r="M244" s="241"/>
      <c r="N244" s="242"/>
      <c r="O244" s="242"/>
      <c r="P244" s="242"/>
      <c r="Q244" s="242"/>
      <c r="R244" s="242"/>
      <c r="S244" s="242"/>
      <c r="T244" s="243"/>
      <c r="AT244" s="244" t="s">
        <v>154</v>
      </c>
      <c r="AU244" s="244" t="s">
        <v>89</v>
      </c>
      <c r="AV244" s="13" t="s">
        <v>89</v>
      </c>
      <c r="AW244" s="13" t="s">
        <v>156</v>
      </c>
      <c r="AX244" s="13" t="s">
        <v>83</v>
      </c>
      <c r="AY244" s="244" t="s">
        <v>140</v>
      </c>
    </row>
    <row r="245" spans="2:65" s="12" customFormat="1" ht="13.5">
      <c r="B245" s="222"/>
      <c r="C245" s="223"/>
      <c r="D245" s="218" t="s">
        <v>154</v>
      </c>
      <c r="E245" s="224" t="s">
        <v>41</v>
      </c>
      <c r="F245" s="225" t="s">
        <v>331</v>
      </c>
      <c r="G245" s="223"/>
      <c r="H245" s="226" t="s">
        <v>41</v>
      </c>
      <c r="I245" s="227"/>
      <c r="J245" s="223"/>
      <c r="K245" s="223"/>
      <c r="L245" s="228"/>
      <c r="M245" s="229"/>
      <c r="N245" s="230"/>
      <c r="O245" s="230"/>
      <c r="P245" s="230"/>
      <c r="Q245" s="230"/>
      <c r="R245" s="230"/>
      <c r="S245" s="230"/>
      <c r="T245" s="231"/>
      <c r="AT245" s="232" t="s">
        <v>154</v>
      </c>
      <c r="AU245" s="232" t="s">
        <v>89</v>
      </c>
      <c r="AV245" s="12" t="s">
        <v>25</v>
      </c>
      <c r="AW245" s="12" t="s">
        <v>156</v>
      </c>
      <c r="AX245" s="12" t="s">
        <v>83</v>
      </c>
      <c r="AY245" s="232" t="s">
        <v>140</v>
      </c>
    </row>
    <row r="246" spans="2:65" s="13" customFormat="1" ht="13.5">
      <c r="B246" s="233"/>
      <c r="C246" s="234"/>
      <c r="D246" s="235" t="s">
        <v>154</v>
      </c>
      <c r="E246" s="236" t="s">
        <v>41</v>
      </c>
      <c r="F246" s="237" t="s">
        <v>30</v>
      </c>
      <c r="G246" s="234"/>
      <c r="H246" s="238">
        <v>10</v>
      </c>
      <c r="I246" s="239"/>
      <c r="J246" s="234"/>
      <c r="K246" s="234"/>
      <c r="L246" s="240"/>
      <c r="M246" s="241"/>
      <c r="N246" s="242"/>
      <c r="O246" s="242"/>
      <c r="P246" s="242"/>
      <c r="Q246" s="242"/>
      <c r="R246" s="242"/>
      <c r="S246" s="242"/>
      <c r="T246" s="243"/>
      <c r="AT246" s="244" t="s">
        <v>154</v>
      </c>
      <c r="AU246" s="244" t="s">
        <v>89</v>
      </c>
      <c r="AV246" s="13" t="s">
        <v>89</v>
      </c>
      <c r="AW246" s="13" t="s">
        <v>156</v>
      </c>
      <c r="AX246" s="13" t="s">
        <v>83</v>
      </c>
      <c r="AY246" s="244" t="s">
        <v>140</v>
      </c>
    </row>
    <row r="247" spans="2:65" s="1" customFormat="1" ht="25.5" customHeight="1">
      <c r="B247" s="42"/>
      <c r="C247" s="206" t="s">
        <v>332</v>
      </c>
      <c r="D247" s="206" t="s">
        <v>143</v>
      </c>
      <c r="E247" s="207" t="s">
        <v>333</v>
      </c>
      <c r="F247" s="208" t="s">
        <v>334</v>
      </c>
      <c r="G247" s="209" t="s">
        <v>146</v>
      </c>
      <c r="H247" s="210">
        <v>71</v>
      </c>
      <c r="I247" s="211"/>
      <c r="J247" s="212">
        <f>ROUND(I247*H247,2)</f>
        <v>0</v>
      </c>
      <c r="K247" s="208" t="s">
        <v>147</v>
      </c>
      <c r="L247" s="62"/>
      <c r="M247" s="213" t="s">
        <v>41</v>
      </c>
      <c r="N247" s="214" t="s">
        <v>54</v>
      </c>
      <c r="O247" s="43"/>
      <c r="P247" s="215">
        <f>O247*H247</f>
        <v>0</v>
      </c>
      <c r="Q247" s="215">
        <v>8.4250000000000005E-2</v>
      </c>
      <c r="R247" s="215">
        <f>Q247*H247</f>
        <v>5.9817500000000008</v>
      </c>
      <c r="S247" s="215">
        <v>0</v>
      </c>
      <c r="T247" s="216">
        <f>S247*H247</f>
        <v>0</v>
      </c>
      <c r="AR247" s="24" t="s">
        <v>148</v>
      </c>
      <c r="AT247" s="24" t="s">
        <v>143</v>
      </c>
      <c r="AU247" s="24" t="s">
        <v>89</v>
      </c>
      <c r="AY247" s="24" t="s">
        <v>140</v>
      </c>
      <c r="BE247" s="217">
        <f>IF(N247="základní",J247,0)</f>
        <v>0</v>
      </c>
      <c r="BF247" s="217">
        <f>IF(N247="snížená",J247,0)</f>
        <v>0</v>
      </c>
      <c r="BG247" s="217">
        <f>IF(N247="zákl. přenesená",J247,0)</f>
        <v>0</v>
      </c>
      <c r="BH247" s="217">
        <f>IF(N247="sníž. přenesená",J247,0)</f>
        <v>0</v>
      </c>
      <c r="BI247" s="217">
        <f>IF(N247="nulová",J247,0)</f>
        <v>0</v>
      </c>
      <c r="BJ247" s="24" t="s">
        <v>25</v>
      </c>
      <c r="BK247" s="217">
        <f>ROUND(I247*H247,2)</f>
        <v>0</v>
      </c>
      <c r="BL247" s="24" t="s">
        <v>148</v>
      </c>
      <c r="BM247" s="24" t="s">
        <v>335</v>
      </c>
    </row>
    <row r="248" spans="2:65" s="1" customFormat="1" ht="40.5">
      <c r="B248" s="42"/>
      <c r="C248" s="64"/>
      <c r="D248" s="218" t="s">
        <v>150</v>
      </c>
      <c r="E248" s="64"/>
      <c r="F248" s="219" t="s">
        <v>336</v>
      </c>
      <c r="G248" s="64"/>
      <c r="H248" s="64"/>
      <c r="I248" s="174"/>
      <c r="J248" s="64"/>
      <c r="K248" s="64"/>
      <c r="L248" s="62"/>
      <c r="M248" s="220"/>
      <c r="N248" s="43"/>
      <c r="O248" s="43"/>
      <c r="P248" s="43"/>
      <c r="Q248" s="43"/>
      <c r="R248" s="43"/>
      <c r="S248" s="43"/>
      <c r="T248" s="79"/>
      <c r="AT248" s="24" t="s">
        <v>150</v>
      </c>
      <c r="AU248" s="24" t="s">
        <v>89</v>
      </c>
    </row>
    <row r="249" spans="2:65" s="1" customFormat="1" ht="121.5">
      <c r="B249" s="42"/>
      <c r="C249" s="64"/>
      <c r="D249" s="218" t="s">
        <v>152</v>
      </c>
      <c r="E249" s="64"/>
      <c r="F249" s="221" t="s">
        <v>326</v>
      </c>
      <c r="G249" s="64"/>
      <c r="H249" s="64"/>
      <c r="I249" s="174"/>
      <c r="J249" s="64"/>
      <c r="K249" s="64"/>
      <c r="L249" s="62"/>
      <c r="M249" s="220"/>
      <c r="N249" s="43"/>
      <c r="O249" s="43"/>
      <c r="P249" s="43"/>
      <c r="Q249" s="43"/>
      <c r="R249" s="43"/>
      <c r="S249" s="43"/>
      <c r="T249" s="79"/>
      <c r="AT249" s="24" t="s">
        <v>152</v>
      </c>
      <c r="AU249" s="24" t="s">
        <v>89</v>
      </c>
    </row>
    <row r="250" spans="2:65" s="12" customFormat="1" ht="13.5">
      <c r="B250" s="222"/>
      <c r="C250" s="223"/>
      <c r="D250" s="218" t="s">
        <v>154</v>
      </c>
      <c r="E250" s="224" t="s">
        <v>41</v>
      </c>
      <c r="F250" s="225" t="s">
        <v>337</v>
      </c>
      <c r="G250" s="223"/>
      <c r="H250" s="226" t="s">
        <v>41</v>
      </c>
      <c r="I250" s="227"/>
      <c r="J250" s="223"/>
      <c r="K250" s="223"/>
      <c r="L250" s="228"/>
      <c r="M250" s="229"/>
      <c r="N250" s="230"/>
      <c r="O250" s="230"/>
      <c r="P250" s="230"/>
      <c r="Q250" s="230"/>
      <c r="R250" s="230"/>
      <c r="S250" s="230"/>
      <c r="T250" s="231"/>
      <c r="AT250" s="232" t="s">
        <v>154</v>
      </c>
      <c r="AU250" s="232" t="s">
        <v>89</v>
      </c>
      <c r="AV250" s="12" t="s">
        <v>25</v>
      </c>
      <c r="AW250" s="12" t="s">
        <v>156</v>
      </c>
      <c r="AX250" s="12" t="s">
        <v>83</v>
      </c>
      <c r="AY250" s="232" t="s">
        <v>140</v>
      </c>
    </row>
    <row r="251" spans="2:65" s="13" customFormat="1" ht="13.5">
      <c r="B251" s="233"/>
      <c r="C251" s="234"/>
      <c r="D251" s="235" t="s">
        <v>154</v>
      </c>
      <c r="E251" s="236" t="s">
        <v>41</v>
      </c>
      <c r="F251" s="237" t="s">
        <v>338</v>
      </c>
      <c r="G251" s="234"/>
      <c r="H251" s="238">
        <v>71</v>
      </c>
      <c r="I251" s="239"/>
      <c r="J251" s="234"/>
      <c r="K251" s="234"/>
      <c r="L251" s="240"/>
      <c r="M251" s="241"/>
      <c r="N251" s="242"/>
      <c r="O251" s="242"/>
      <c r="P251" s="242"/>
      <c r="Q251" s="242"/>
      <c r="R251" s="242"/>
      <c r="S251" s="242"/>
      <c r="T251" s="243"/>
      <c r="AT251" s="244" t="s">
        <v>154</v>
      </c>
      <c r="AU251" s="244" t="s">
        <v>89</v>
      </c>
      <c r="AV251" s="13" t="s">
        <v>89</v>
      </c>
      <c r="AW251" s="13" t="s">
        <v>156</v>
      </c>
      <c r="AX251" s="13" t="s">
        <v>83</v>
      </c>
      <c r="AY251" s="244" t="s">
        <v>140</v>
      </c>
    </row>
    <row r="252" spans="2:65" s="1" customFormat="1" ht="16.5" customHeight="1">
      <c r="B252" s="42"/>
      <c r="C252" s="248" t="s">
        <v>339</v>
      </c>
      <c r="D252" s="248" t="s">
        <v>239</v>
      </c>
      <c r="E252" s="249" t="s">
        <v>340</v>
      </c>
      <c r="F252" s="250" t="s">
        <v>341</v>
      </c>
      <c r="G252" s="251" t="s">
        <v>146</v>
      </c>
      <c r="H252" s="252">
        <v>71.709999999999994</v>
      </c>
      <c r="I252" s="253"/>
      <c r="J252" s="254">
        <f>ROUND(I252*H252,2)</f>
        <v>0</v>
      </c>
      <c r="K252" s="250" t="s">
        <v>147</v>
      </c>
      <c r="L252" s="255"/>
      <c r="M252" s="256" t="s">
        <v>41</v>
      </c>
      <c r="N252" s="257" t="s">
        <v>54</v>
      </c>
      <c r="O252" s="43"/>
      <c r="P252" s="215">
        <f>O252*H252</f>
        <v>0</v>
      </c>
      <c r="Q252" s="215">
        <v>0.14000000000000001</v>
      </c>
      <c r="R252" s="215">
        <f>Q252*H252</f>
        <v>10.039400000000001</v>
      </c>
      <c r="S252" s="215">
        <v>0</v>
      </c>
      <c r="T252" s="216">
        <f>S252*H252</f>
        <v>0</v>
      </c>
      <c r="AR252" s="24" t="s">
        <v>197</v>
      </c>
      <c r="AT252" s="24" t="s">
        <v>239</v>
      </c>
      <c r="AU252" s="24" t="s">
        <v>89</v>
      </c>
      <c r="AY252" s="24" t="s">
        <v>140</v>
      </c>
      <c r="BE252" s="217">
        <f>IF(N252="základní",J252,0)</f>
        <v>0</v>
      </c>
      <c r="BF252" s="217">
        <f>IF(N252="snížená",J252,0)</f>
        <v>0</v>
      </c>
      <c r="BG252" s="217">
        <f>IF(N252="zákl. přenesená",J252,0)</f>
        <v>0</v>
      </c>
      <c r="BH252" s="217">
        <f>IF(N252="sníž. přenesená",J252,0)</f>
        <v>0</v>
      </c>
      <c r="BI252" s="217">
        <f>IF(N252="nulová",J252,0)</f>
        <v>0</v>
      </c>
      <c r="BJ252" s="24" t="s">
        <v>25</v>
      </c>
      <c r="BK252" s="217">
        <f>ROUND(I252*H252,2)</f>
        <v>0</v>
      </c>
      <c r="BL252" s="24" t="s">
        <v>148</v>
      </c>
      <c r="BM252" s="24" t="s">
        <v>342</v>
      </c>
    </row>
    <row r="253" spans="2:65" s="1" customFormat="1" ht="27">
      <c r="B253" s="42"/>
      <c r="C253" s="64"/>
      <c r="D253" s="218" t="s">
        <v>150</v>
      </c>
      <c r="E253" s="64"/>
      <c r="F253" s="219" t="s">
        <v>343</v>
      </c>
      <c r="G253" s="64"/>
      <c r="H253" s="64"/>
      <c r="I253" s="174"/>
      <c r="J253" s="64"/>
      <c r="K253" s="64"/>
      <c r="L253" s="62"/>
      <c r="M253" s="220"/>
      <c r="N253" s="43"/>
      <c r="O253" s="43"/>
      <c r="P253" s="43"/>
      <c r="Q253" s="43"/>
      <c r="R253" s="43"/>
      <c r="S253" s="43"/>
      <c r="T253" s="79"/>
      <c r="AT253" s="24" t="s">
        <v>150</v>
      </c>
      <c r="AU253" s="24" t="s">
        <v>89</v>
      </c>
    </row>
    <row r="254" spans="2:65" s="1" customFormat="1" ht="27">
      <c r="B254" s="42"/>
      <c r="C254" s="64"/>
      <c r="D254" s="218" t="s">
        <v>243</v>
      </c>
      <c r="E254" s="64"/>
      <c r="F254" s="221" t="s">
        <v>344</v>
      </c>
      <c r="G254" s="64"/>
      <c r="H254" s="64"/>
      <c r="I254" s="174"/>
      <c r="J254" s="64"/>
      <c r="K254" s="64"/>
      <c r="L254" s="62"/>
      <c r="M254" s="220"/>
      <c r="N254" s="43"/>
      <c r="O254" s="43"/>
      <c r="P254" s="43"/>
      <c r="Q254" s="43"/>
      <c r="R254" s="43"/>
      <c r="S254" s="43"/>
      <c r="T254" s="79"/>
      <c r="AT254" s="24" t="s">
        <v>243</v>
      </c>
      <c r="AU254" s="24" t="s">
        <v>89</v>
      </c>
    </row>
    <row r="255" spans="2:65" s="12" customFormat="1" ht="13.5">
      <c r="B255" s="222"/>
      <c r="C255" s="223"/>
      <c r="D255" s="218" t="s">
        <v>154</v>
      </c>
      <c r="E255" s="224" t="s">
        <v>41</v>
      </c>
      <c r="F255" s="225" t="s">
        <v>337</v>
      </c>
      <c r="G255" s="223"/>
      <c r="H255" s="226" t="s">
        <v>41</v>
      </c>
      <c r="I255" s="227"/>
      <c r="J255" s="223"/>
      <c r="K255" s="223"/>
      <c r="L255" s="228"/>
      <c r="M255" s="229"/>
      <c r="N255" s="230"/>
      <c r="O255" s="230"/>
      <c r="P255" s="230"/>
      <c r="Q255" s="230"/>
      <c r="R255" s="230"/>
      <c r="S255" s="230"/>
      <c r="T255" s="231"/>
      <c r="AT255" s="232" t="s">
        <v>154</v>
      </c>
      <c r="AU255" s="232" t="s">
        <v>89</v>
      </c>
      <c r="AV255" s="12" t="s">
        <v>25</v>
      </c>
      <c r="AW255" s="12" t="s">
        <v>156</v>
      </c>
      <c r="AX255" s="12" t="s">
        <v>83</v>
      </c>
      <c r="AY255" s="232" t="s">
        <v>140</v>
      </c>
    </row>
    <row r="256" spans="2:65" s="13" customFormat="1" ht="13.5">
      <c r="B256" s="233"/>
      <c r="C256" s="234"/>
      <c r="D256" s="235" t="s">
        <v>154</v>
      </c>
      <c r="E256" s="236" t="s">
        <v>41</v>
      </c>
      <c r="F256" s="237" t="s">
        <v>345</v>
      </c>
      <c r="G256" s="234"/>
      <c r="H256" s="238">
        <v>71.709999999999994</v>
      </c>
      <c r="I256" s="239"/>
      <c r="J256" s="234"/>
      <c r="K256" s="234"/>
      <c r="L256" s="240"/>
      <c r="M256" s="241"/>
      <c r="N256" s="242"/>
      <c r="O256" s="242"/>
      <c r="P256" s="242"/>
      <c r="Q256" s="242"/>
      <c r="R256" s="242"/>
      <c r="S256" s="242"/>
      <c r="T256" s="243"/>
      <c r="AT256" s="244" t="s">
        <v>154</v>
      </c>
      <c r="AU256" s="244" t="s">
        <v>89</v>
      </c>
      <c r="AV256" s="13" t="s">
        <v>89</v>
      </c>
      <c r="AW256" s="13" t="s">
        <v>156</v>
      </c>
      <c r="AX256" s="13" t="s">
        <v>83</v>
      </c>
      <c r="AY256" s="244" t="s">
        <v>140</v>
      </c>
    </row>
    <row r="257" spans="2:65" s="1" customFormat="1" ht="16.5" customHeight="1">
      <c r="B257" s="42"/>
      <c r="C257" s="248" t="s">
        <v>330</v>
      </c>
      <c r="D257" s="248" t="s">
        <v>239</v>
      </c>
      <c r="E257" s="249" t="s">
        <v>346</v>
      </c>
      <c r="F257" s="250" t="s">
        <v>347</v>
      </c>
      <c r="G257" s="251" t="s">
        <v>146</v>
      </c>
      <c r="H257" s="252">
        <v>1.01</v>
      </c>
      <c r="I257" s="253"/>
      <c r="J257" s="254">
        <f>ROUND(I257*H257,2)</f>
        <v>0</v>
      </c>
      <c r="K257" s="250" t="s">
        <v>41</v>
      </c>
      <c r="L257" s="255"/>
      <c r="M257" s="256" t="s">
        <v>41</v>
      </c>
      <c r="N257" s="257" t="s">
        <v>54</v>
      </c>
      <c r="O257" s="43"/>
      <c r="P257" s="215">
        <f>O257*H257</f>
        <v>0</v>
      </c>
      <c r="Q257" s="215">
        <v>0.14599999999999999</v>
      </c>
      <c r="R257" s="215">
        <f>Q257*H257</f>
        <v>0.14745999999999998</v>
      </c>
      <c r="S257" s="215">
        <v>0</v>
      </c>
      <c r="T257" s="216">
        <f>S257*H257</f>
        <v>0</v>
      </c>
      <c r="AR257" s="24" t="s">
        <v>197</v>
      </c>
      <c r="AT257" s="24" t="s">
        <v>239</v>
      </c>
      <c r="AU257" s="24" t="s">
        <v>89</v>
      </c>
      <c r="AY257" s="24" t="s">
        <v>140</v>
      </c>
      <c r="BE257" s="217">
        <f>IF(N257="základní",J257,0)</f>
        <v>0</v>
      </c>
      <c r="BF257" s="217">
        <f>IF(N257="snížená",J257,0)</f>
        <v>0</v>
      </c>
      <c r="BG257" s="217">
        <f>IF(N257="zákl. přenesená",J257,0)</f>
        <v>0</v>
      </c>
      <c r="BH257" s="217">
        <f>IF(N257="sníž. přenesená",J257,0)</f>
        <v>0</v>
      </c>
      <c r="BI257" s="217">
        <f>IF(N257="nulová",J257,0)</f>
        <v>0</v>
      </c>
      <c r="BJ257" s="24" t="s">
        <v>25</v>
      </c>
      <c r="BK257" s="217">
        <f>ROUND(I257*H257,2)</f>
        <v>0</v>
      </c>
      <c r="BL257" s="24" t="s">
        <v>148</v>
      </c>
      <c r="BM257" s="24" t="s">
        <v>348</v>
      </c>
    </row>
    <row r="258" spans="2:65" s="1" customFormat="1" ht="27">
      <c r="B258" s="42"/>
      <c r="C258" s="64"/>
      <c r="D258" s="218" t="s">
        <v>150</v>
      </c>
      <c r="E258" s="64"/>
      <c r="F258" s="219" t="s">
        <v>349</v>
      </c>
      <c r="G258" s="64"/>
      <c r="H258" s="64"/>
      <c r="I258" s="174"/>
      <c r="J258" s="64"/>
      <c r="K258" s="64"/>
      <c r="L258" s="62"/>
      <c r="M258" s="220"/>
      <c r="N258" s="43"/>
      <c r="O258" s="43"/>
      <c r="P258" s="43"/>
      <c r="Q258" s="43"/>
      <c r="R258" s="43"/>
      <c r="S258" s="43"/>
      <c r="T258" s="79"/>
      <c r="AT258" s="24" t="s">
        <v>150</v>
      </c>
      <c r="AU258" s="24" t="s">
        <v>89</v>
      </c>
    </row>
    <row r="259" spans="2:65" s="12" customFormat="1" ht="13.5">
      <c r="B259" s="222"/>
      <c r="C259" s="223"/>
      <c r="D259" s="218" t="s">
        <v>154</v>
      </c>
      <c r="E259" s="224" t="s">
        <v>41</v>
      </c>
      <c r="F259" s="225" t="s">
        <v>350</v>
      </c>
      <c r="G259" s="223"/>
      <c r="H259" s="226" t="s">
        <v>41</v>
      </c>
      <c r="I259" s="227"/>
      <c r="J259" s="223"/>
      <c r="K259" s="223"/>
      <c r="L259" s="228"/>
      <c r="M259" s="229"/>
      <c r="N259" s="230"/>
      <c r="O259" s="230"/>
      <c r="P259" s="230"/>
      <c r="Q259" s="230"/>
      <c r="R259" s="230"/>
      <c r="S259" s="230"/>
      <c r="T259" s="231"/>
      <c r="AT259" s="232" t="s">
        <v>154</v>
      </c>
      <c r="AU259" s="232" t="s">
        <v>89</v>
      </c>
      <c r="AV259" s="12" t="s">
        <v>25</v>
      </c>
      <c r="AW259" s="12" t="s">
        <v>156</v>
      </c>
      <c r="AX259" s="12" t="s">
        <v>83</v>
      </c>
      <c r="AY259" s="232" t="s">
        <v>140</v>
      </c>
    </row>
    <row r="260" spans="2:65" s="13" customFormat="1" ht="13.5">
      <c r="B260" s="233"/>
      <c r="C260" s="234"/>
      <c r="D260" s="235" t="s">
        <v>154</v>
      </c>
      <c r="E260" s="236" t="s">
        <v>41</v>
      </c>
      <c r="F260" s="237" t="s">
        <v>351</v>
      </c>
      <c r="G260" s="234"/>
      <c r="H260" s="238">
        <v>1.01</v>
      </c>
      <c r="I260" s="239"/>
      <c r="J260" s="234"/>
      <c r="K260" s="234"/>
      <c r="L260" s="240"/>
      <c r="M260" s="241"/>
      <c r="N260" s="242"/>
      <c r="O260" s="242"/>
      <c r="P260" s="242"/>
      <c r="Q260" s="242"/>
      <c r="R260" s="242"/>
      <c r="S260" s="242"/>
      <c r="T260" s="243"/>
      <c r="AT260" s="244" t="s">
        <v>154</v>
      </c>
      <c r="AU260" s="244" t="s">
        <v>89</v>
      </c>
      <c r="AV260" s="13" t="s">
        <v>89</v>
      </c>
      <c r="AW260" s="13" t="s">
        <v>156</v>
      </c>
      <c r="AX260" s="13" t="s">
        <v>83</v>
      </c>
      <c r="AY260" s="244" t="s">
        <v>140</v>
      </c>
    </row>
    <row r="261" spans="2:65" s="1" customFormat="1" ht="16.5" customHeight="1">
      <c r="B261" s="42"/>
      <c r="C261" s="248" t="s">
        <v>352</v>
      </c>
      <c r="D261" s="248" t="s">
        <v>239</v>
      </c>
      <c r="E261" s="249" t="s">
        <v>353</v>
      </c>
      <c r="F261" s="250" t="s">
        <v>354</v>
      </c>
      <c r="G261" s="251" t="s">
        <v>146</v>
      </c>
      <c r="H261" s="252">
        <v>3.03</v>
      </c>
      <c r="I261" s="253"/>
      <c r="J261" s="254">
        <f>ROUND(I261*H261,2)</f>
        <v>0</v>
      </c>
      <c r="K261" s="250" t="s">
        <v>41</v>
      </c>
      <c r="L261" s="255"/>
      <c r="M261" s="256" t="s">
        <v>41</v>
      </c>
      <c r="N261" s="257" t="s">
        <v>54</v>
      </c>
      <c r="O261" s="43"/>
      <c r="P261" s="215">
        <f>O261*H261</f>
        <v>0</v>
      </c>
      <c r="Q261" s="215">
        <v>0.14599999999999999</v>
      </c>
      <c r="R261" s="215">
        <f>Q261*H261</f>
        <v>0.44237999999999994</v>
      </c>
      <c r="S261" s="215">
        <v>0</v>
      </c>
      <c r="T261" s="216">
        <f>S261*H261</f>
        <v>0</v>
      </c>
      <c r="AR261" s="24" t="s">
        <v>197</v>
      </c>
      <c r="AT261" s="24" t="s">
        <v>239</v>
      </c>
      <c r="AU261" s="24" t="s">
        <v>89</v>
      </c>
      <c r="AY261" s="24" t="s">
        <v>140</v>
      </c>
      <c r="BE261" s="217">
        <f>IF(N261="základní",J261,0)</f>
        <v>0</v>
      </c>
      <c r="BF261" s="217">
        <f>IF(N261="snížená",J261,0)</f>
        <v>0</v>
      </c>
      <c r="BG261" s="217">
        <f>IF(N261="zákl. přenesená",J261,0)</f>
        <v>0</v>
      </c>
      <c r="BH261" s="217">
        <f>IF(N261="sníž. přenesená",J261,0)</f>
        <v>0</v>
      </c>
      <c r="BI261" s="217">
        <f>IF(N261="nulová",J261,0)</f>
        <v>0</v>
      </c>
      <c r="BJ261" s="24" t="s">
        <v>25</v>
      </c>
      <c r="BK261" s="217">
        <f>ROUND(I261*H261,2)</f>
        <v>0</v>
      </c>
      <c r="BL261" s="24" t="s">
        <v>148</v>
      </c>
      <c r="BM261" s="24" t="s">
        <v>355</v>
      </c>
    </row>
    <row r="262" spans="2:65" s="1" customFormat="1" ht="13.5">
      <c r="B262" s="42"/>
      <c r="C262" s="64"/>
      <c r="D262" s="218" t="s">
        <v>150</v>
      </c>
      <c r="E262" s="64"/>
      <c r="F262" s="219" t="s">
        <v>356</v>
      </c>
      <c r="G262" s="64"/>
      <c r="H262" s="64"/>
      <c r="I262" s="174"/>
      <c r="J262" s="64"/>
      <c r="K262" s="64"/>
      <c r="L262" s="62"/>
      <c r="M262" s="220"/>
      <c r="N262" s="43"/>
      <c r="O262" s="43"/>
      <c r="P262" s="43"/>
      <c r="Q262" s="43"/>
      <c r="R262" s="43"/>
      <c r="S262" s="43"/>
      <c r="T262" s="79"/>
      <c r="AT262" s="24" t="s">
        <v>150</v>
      </c>
      <c r="AU262" s="24" t="s">
        <v>89</v>
      </c>
    </row>
    <row r="263" spans="2:65" s="12" customFormat="1" ht="13.5">
      <c r="B263" s="222"/>
      <c r="C263" s="223"/>
      <c r="D263" s="218" t="s">
        <v>154</v>
      </c>
      <c r="E263" s="224" t="s">
        <v>41</v>
      </c>
      <c r="F263" s="225" t="s">
        <v>357</v>
      </c>
      <c r="G263" s="223"/>
      <c r="H263" s="226" t="s">
        <v>41</v>
      </c>
      <c r="I263" s="227"/>
      <c r="J263" s="223"/>
      <c r="K263" s="223"/>
      <c r="L263" s="228"/>
      <c r="M263" s="229"/>
      <c r="N263" s="230"/>
      <c r="O263" s="230"/>
      <c r="P263" s="230"/>
      <c r="Q263" s="230"/>
      <c r="R263" s="230"/>
      <c r="S263" s="230"/>
      <c r="T263" s="231"/>
      <c r="AT263" s="232" t="s">
        <v>154</v>
      </c>
      <c r="AU263" s="232" t="s">
        <v>89</v>
      </c>
      <c r="AV263" s="12" t="s">
        <v>25</v>
      </c>
      <c r="AW263" s="12" t="s">
        <v>156</v>
      </c>
      <c r="AX263" s="12" t="s">
        <v>83</v>
      </c>
      <c r="AY263" s="232" t="s">
        <v>140</v>
      </c>
    </row>
    <row r="264" spans="2:65" s="13" customFormat="1" ht="13.5">
      <c r="B264" s="233"/>
      <c r="C264" s="234"/>
      <c r="D264" s="235" t="s">
        <v>154</v>
      </c>
      <c r="E264" s="236" t="s">
        <v>41</v>
      </c>
      <c r="F264" s="237" t="s">
        <v>358</v>
      </c>
      <c r="G264" s="234"/>
      <c r="H264" s="238">
        <v>3.03</v>
      </c>
      <c r="I264" s="239"/>
      <c r="J264" s="234"/>
      <c r="K264" s="234"/>
      <c r="L264" s="240"/>
      <c r="M264" s="241"/>
      <c r="N264" s="242"/>
      <c r="O264" s="242"/>
      <c r="P264" s="242"/>
      <c r="Q264" s="242"/>
      <c r="R264" s="242"/>
      <c r="S264" s="242"/>
      <c r="T264" s="243"/>
      <c r="AT264" s="244" t="s">
        <v>154</v>
      </c>
      <c r="AU264" s="244" t="s">
        <v>89</v>
      </c>
      <c r="AV264" s="13" t="s">
        <v>89</v>
      </c>
      <c r="AW264" s="13" t="s">
        <v>156</v>
      </c>
      <c r="AX264" s="13" t="s">
        <v>83</v>
      </c>
      <c r="AY264" s="244" t="s">
        <v>140</v>
      </c>
    </row>
    <row r="265" spans="2:65" s="1" customFormat="1" ht="25.5" customHeight="1">
      <c r="B265" s="42"/>
      <c r="C265" s="206" t="s">
        <v>359</v>
      </c>
      <c r="D265" s="206" t="s">
        <v>143</v>
      </c>
      <c r="E265" s="207" t="s">
        <v>360</v>
      </c>
      <c r="F265" s="208" t="s">
        <v>361</v>
      </c>
      <c r="G265" s="209" t="s">
        <v>146</v>
      </c>
      <c r="H265" s="210">
        <v>5</v>
      </c>
      <c r="I265" s="211"/>
      <c r="J265" s="212">
        <f>ROUND(I265*H265,2)</f>
        <v>0</v>
      </c>
      <c r="K265" s="208" t="s">
        <v>147</v>
      </c>
      <c r="L265" s="62"/>
      <c r="M265" s="213" t="s">
        <v>41</v>
      </c>
      <c r="N265" s="214" t="s">
        <v>54</v>
      </c>
      <c r="O265" s="43"/>
      <c r="P265" s="215">
        <f>O265*H265</f>
        <v>0</v>
      </c>
      <c r="Q265" s="215">
        <v>8.0030000000000004E-2</v>
      </c>
      <c r="R265" s="215">
        <f>Q265*H265</f>
        <v>0.40015000000000001</v>
      </c>
      <c r="S265" s="215">
        <v>0</v>
      </c>
      <c r="T265" s="216">
        <f>S265*H265</f>
        <v>0</v>
      </c>
      <c r="AR265" s="24" t="s">
        <v>148</v>
      </c>
      <c r="AT265" s="24" t="s">
        <v>143</v>
      </c>
      <c r="AU265" s="24" t="s">
        <v>89</v>
      </c>
      <c r="AY265" s="24" t="s">
        <v>140</v>
      </c>
      <c r="BE265" s="217">
        <f>IF(N265="základní",J265,0)</f>
        <v>0</v>
      </c>
      <c r="BF265" s="217">
        <f>IF(N265="snížená",J265,0)</f>
        <v>0</v>
      </c>
      <c r="BG265" s="217">
        <f>IF(N265="zákl. přenesená",J265,0)</f>
        <v>0</v>
      </c>
      <c r="BH265" s="217">
        <f>IF(N265="sníž. přenesená",J265,0)</f>
        <v>0</v>
      </c>
      <c r="BI265" s="217">
        <f>IF(N265="nulová",J265,0)</f>
        <v>0</v>
      </c>
      <c r="BJ265" s="24" t="s">
        <v>25</v>
      </c>
      <c r="BK265" s="217">
        <f>ROUND(I265*H265,2)</f>
        <v>0</v>
      </c>
      <c r="BL265" s="24" t="s">
        <v>148</v>
      </c>
      <c r="BM265" s="24" t="s">
        <v>362</v>
      </c>
    </row>
    <row r="266" spans="2:65" s="1" customFormat="1" ht="40.5">
      <c r="B266" s="42"/>
      <c r="C266" s="64"/>
      <c r="D266" s="218" t="s">
        <v>150</v>
      </c>
      <c r="E266" s="64"/>
      <c r="F266" s="219" t="s">
        <v>363</v>
      </c>
      <c r="G266" s="64"/>
      <c r="H266" s="64"/>
      <c r="I266" s="174"/>
      <c r="J266" s="64"/>
      <c r="K266" s="64"/>
      <c r="L266" s="62"/>
      <c r="M266" s="220"/>
      <c r="N266" s="43"/>
      <c r="O266" s="43"/>
      <c r="P266" s="43"/>
      <c r="Q266" s="43"/>
      <c r="R266" s="43"/>
      <c r="S266" s="43"/>
      <c r="T266" s="79"/>
      <c r="AT266" s="24" t="s">
        <v>150</v>
      </c>
      <c r="AU266" s="24" t="s">
        <v>89</v>
      </c>
    </row>
    <row r="267" spans="2:65" s="1" customFormat="1" ht="108">
      <c r="B267" s="42"/>
      <c r="C267" s="64"/>
      <c r="D267" s="218" t="s">
        <v>152</v>
      </c>
      <c r="E267" s="64"/>
      <c r="F267" s="221" t="s">
        <v>364</v>
      </c>
      <c r="G267" s="64"/>
      <c r="H267" s="64"/>
      <c r="I267" s="174"/>
      <c r="J267" s="64"/>
      <c r="K267" s="64"/>
      <c r="L267" s="62"/>
      <c r="M267" s="220"/>
      <c r="N267" s="43"/>
      <c r="O267" s="43"/>
      <c r="P267" s="43"/>
      <c r="Q267" s="43"/>
      <c r="R267" s="43"/>
      <c r="S267" s="43"/>
      <c r="T267" s="79"/>
      <c r="AT267" s="24" t="s">
        <v>152</v>
      </c>
      <c r="AU267" s="24" t="s">
        <v>89</v>
      </c>
    </row>
    <row r="268" spans="2:65" s="12" customFormat="1" ht="13.5">
      <c r="B268" s="222"/>
      <c r="C268" s="223"/>
      <c r="D268" s="218" t="s">
        <v>154</v>
      </c>
      <c r="E268" s="224" t="s">
        <v>41</v>
      </c>
      <c r="F268" s="225" t="s">
        <v>365</v>
      </c>
      <c r="G268" s="223"/>
      <c r="H268" s="226" t="s">
        <v>41</v>
      </c>
      <c r="I268" s="227"/>
      <c r="J268" s="223"/>
      <c r="K268" s="223"/>
      <c r="L268" s="228"/>
      <c r="M268" s="229"/>
      <c r="N268" s="230"/>
      <c r="O268" s="230"/>
      <c r="P268" s="230"/>
      <c r="Q268" s="230"/>
      <c r="R268" s="230"/>
      <c r="S268" s="230"/>
      <c r="T268" s="231"/>
      <c r="AT268" s="232" t="s">
        <v>154</v>
      </c>
      <c r="AU268" s="232" t="s">
        <v>89</v>
      </c>
      <c r="AV268" s="12" t="s">
        <v>25</v>
      </c>
      <c r="AW268" s="12" t="s">
        <v>156</v>
      </c>
      <c r="AX268" s="12" t="s">
        <v>83</v>
      </c>
      <c r="AY268" s="232" t="s">
        <v>140</v>
      </c>
    </row>
    <row r="269" spans="2:65" s="13" customFormat="1" ht="13.5">
      <c r="B269" s="233"/>
      <c r="C269" s="234"/>
      <c r="D269" s="235" t="s">
        <v>154</v>
      </c>
      <c r="E269" s="236" t="s">
        <v>41</v>
      </c>
      <c r="F269" s="237" t="s">
        <v>157</v>
      </c>
      <c r="G269" s="234"/>
      <c r="H269" s="238">
        <v>5</v>
      </c>
      <c r="I269" s="239"/>
      <c r="J269" s="234"/>
      <c r="K269" s="234"/>
      <c r="L269" s="240"/>
      <c r="M269" s="241"/>
      <c r="N269" s="242"/>
      <c r="O269" s="242"/>
      <c r="P269" s="242"/>
      <c r="Q269" s="242"/>
      <c r="R269" s="242"/>
      <c r="S269" s="242"/>
      <c r="T269" s="243"/>
      <c r="AT269" s="244" t="s">
        <v>154</v>
      </c>
      <c r="AU269" s="244" t="s">
        <v>89</v>
      </c>
      <c r="AV269" s="13" t="s">
        <v>89</v>
      </c>
      <c r="AW269" s="13" t="s">
        <v>156</v>
      </c>
      <c r="AX269" s="13" t="s">
        <v>83</v>
      </c>
      <c r="AY269" s="244" t="s">
        <v>140</v>
      </c>
    </row>
    <row r="270" spans="2:65" s="1" customFormat="1" ht="25.5" customHeight="1">
      <c r="B270" s="42"/>
      <c r="C270" s="206" t="s">
        <v>366</v>
      </c>
      <c r="D270" s="206" t="s">
        <v>143</v>
      </c>
      <c r="E270" s="207" t="s">
        <v>367</v>
      </c>
      <c r="F270" s="208" t="s">
        <v>368</v>
      </c>
      <c r="G270" s="209" t="s">
        <v>146</v>
      </c>
      <c r="H270" s="210">
        <v>7</v>
      </c>
      <c r="I270" s="211"/>
      <c r="J270" s="212">
        <f>ROUND(I270*H270,2)</f>
        <v>0</v>
      </c>
      <c r="K270" s="208" t="s">
        <v>147</v>
      </c>
      <c r="L270" s="62"/>
      <c r="M270" s="213" t="s">
        <v>41</v>
      </c>
      <c r="N270" s="214" t="s">
        <v>54</v>
      </c>
      <c r="O270" s="43"/>
      <c r="P270" s="215">
        <f>O270*H270</f>
        <v>0</v>
      </c>
      <c r="Q270" s="215">
        <v>0.10100000000000001</v>
      </c>
      <c r="R270" s="215">
        <f>Q270*H270</f>
        <v>0.70700000000000007</v>
      </c>
      <c r="S270" s="215">
        <v>0</v>
      </c>
      <c r="T270" s="216">
        <f>S270*H270</f>
        <v>0</v>
      </c>
      <c r="AR270" s="24" t="s">
        <v>148</v>
      </c>
      <c r="AT270" s="24" t="s">
        <v>143</v>
      </c>
      <c r="AU270" s="24" t="s">
        <v>89</v>
      </c>
      <c r="AY270" s="24" t="s">
        <v>140</v>
      </c>
      <c r="BE270" s="217">
        <f>IF(N270="základní",J270,0)</f>
        <v>0</v>
      </c>
      <c r="BF270" s="217">
        <f>IF(N270="snížená",J270,0)</f>
        <v>0</v>
      </c>
      <c r="BG270" s="217">
        <f>IF(N270="zákl. přenesená",J270,0)</f>
        <v>0</v>
      </c>
      <c r="BH270" s="217">
        <f>IF(N270="sníž. přenesená",J270,0)</f>
        <v>0</v>
      </c>
      <c r="BI270" s="217">
        <f>IF(N270="nulová",J270,0)</f>
        <v>0</v>
      </c>
      <c r="BJ270" s="24" t="s">
        <v>25</v>
      </c>
      <c r="BK270" s="217">
        <f>ROUND(I270*H270,2)</f>
        <v>0</v>
      </c>
      <c r="BL270" s="24" t="s">
        <v>148</v>
      </c>
      <c r="BM270" s="24" t="s">
        <v>369</v>
      </c>
    </row>
    <row r="271" spans="2:65" s="1" customFormat="1" ht="40.5">
      <c r="B271" s="42"/>
      <c r="C271" s="64"/>
      <c r="D271" s="218" t="s">
        <v>150</v>
      </c>
      <c r="E271" s="64"/>
      <c r="F271" s="219" t="s">
        <v>370</v>
      </c>
      <c r="G271" s="64"/>
      <c r="H271" s="64"/>
      <c r="I271" s="174"/>
      <c r="J271" s="64"/>
      <c r="K271" s="64"/>
      <c r="L271" s="62"/>
      <c r="M271" s="220"/>
      <c r="N271" s="43"/>
      <c r="O271" s="43"/>
      <c r="P271" s="43"/>
      <c r="Q271" s="43"/>
      <c r="R271" s="43"/>
      <c r="S271" s="43"/>
      <c r="T271" s="79"/>
      <c r="AT271" s="24" t="s">
        <v>150</v>
      </c>
      <c r="AU271" s="24" t="s">
        <v>89</v>
      </c>
    </row>
    <row r="272" spans="2:65" s="1" customFormat="1" ht="81">
      <c r="B272" s="42"/>
      <c r="C272" s="64"/>
      <c r="D272" s="218" t="s">
        <v>152</v>
      </c>
      <c r="E272" s="64"/>
      <c r="F272" s="221" t="s">
        <v>371</v>
      </c>
      <c r="G272" s="64"/>
      <c r="H272" s="64"/>
      <c r="I272" s="174"/>
      <c r="J272" s="64"/>
      <c r="K272" s="64"/>
      <c r="L272" s="62"/>
      <c r="M272" s="220"/>
      <c r="N272" s="43"/>
      <c r="O272" s="43"/>
      <c r="P272" s="43"/>
      <c r="Q272" s="43"/>
      <c r="R272" s="43"/>
      <c r="S272" s="43"/>
      <c r="T272" s="79"/>
      <c r="AT272" s="24" t="s">
        <v>152</v>
      </c>
      <c r="AU272" s="24" t="s">
        <v>89</v>
      </c>
    </row>
    <row r="273" spans="2:65" s="12" customFormat="1" ht="13.5">
      <c r="B273" s="222"/>
      <c r="C273" s="223"/>
      <c r="D273" s="218" t="s">
        <v>154</v>
      </c>
      <c r="E273" s="224" t="s">
        <v>41</v>
      </c>
      <c r="F273" s="225" t="s">
        <v>372</v>
      </c>
      <c r="G273" s="223"/>
      <c r="H273" s="226" t="s">
        <v>41</v>
      </c>
      <c r="I273" s="227"/>
      <c r="J273" s="223"/>
      <c r="K273" s="223"/>
      <c r="L273" s="228"/>
      <c r="M273" s="229"/>
      <c r="N273" s="230"/>
      <c r="O273" s="230"/>
      <c r="P273" s="230"/>
      <c r="Q273" s="230"/>
      <c r="R273" s="230"/>
      <c r="S273" s="230"/>
      <c r="T273" s="231"/>
      <c r="AT273" s="232" t="s">
        <v>154</v>
      </c>
      <c r="AU273" s="232" t="s">
        <v>89</v>
      </c>
      <c r="AV273" s="12" t="s">
        <v>25</v>
      </c>
      <c r="AW273" s="12" t="s">
        <v>156</v>
      </c>
      <c r="AX273" s="12" t="s">
        <v>83</v>
      </c>
      <c r="AY273" s="232" t="s">
        <v>140</v>
      </c>
    </row>
    <row r="274" spans="2:65" s="13" customFormat="1" ht="13.5">
      <c r="B274" s="233"/>
      <c r="C274" s="234"/>
      <c r="D274" s="218" t="s">
        <v>154</v>
      </c>
      <c r="E274" s="245" t="s">
        <v>41</v>
      </c>
      <c r="F274" s="246" t="s">
        <v>89</v>
      </c>
      <c r="G274" s="234"/>
      <c r="H274" s="247">
        <v>2</v>
      </c>
      <c r="I274" s="239"/>
      <c r="J274" s="234"/>
      <c r="K274" s="234"/>
      <c r="L274" s="240"/>
      <c r="M274" s="241"/>
      <c r="N274" s="242"/>
      <c r="O274" s="242"/>
      <c r="P274" s="242"/>
      <c r="Q274" s="242"/>
      <c r="R274" s="242"/>
      <c r="S274" s="242"/>
      <c r="T274" s="243"/>
      <c r="AT274" s="244" t="s">
        <v>154</v>
      </c>
      <c r="AU274" s="244" t="s">
        <v>89</v>
      </c>
      <c r="AV274" s="13" t="s">
        <v>89</v>
      </c>
      <c r="AW274" s="13" t="s">
        <v>156</v>
      </c>
      <c r="AX274" s="13" t="s">
        <v>83</v>
      </c>
      <c r="AY274" s="244" t="s">
        <v>140</v>
      </c>
    </row>
    <row r="275" spans="2:65" s="12" customFormat="1" ht="13.5">
      <c r="B275" s="222"/>
      <c r="C275" s="223"/>
      <c r="D275" s="218" t="s">
        <v>154</v>
      </c>
      <c r="E275" s="224" t="s">
        <v>41</v>
      </c>
      <c r="F275" s="225" t="s">
        <v>373</v>
      </c>
      <c r="G275" s="223"/>
      <c r="H275" s="226" t="s">
        <v>41</v>
      </c>
      <c r="I275" s="227"/>
      <c r="J275" s="223"/>
      <c r="K275" s="223"/>
      <c r="L275" s="228"/>
      <c r="M275" s="229"/>
      <c r="N275" s="230"/>
      <c r="O275" s="230"/>
      <c r="P275" s="230"/>
      <c r="Q275" s="230"/>
      <c r="R275" s="230"/>
      <c r="S275" s="230"/>
      <c r="T275" s="231"/>
      <c r="AT275" s="232" t="s">
        <v>154</v>
      </c>
      <c r="AU275" s="232" t="s">
        <v>89</v>
      </c>
      <c r="AV275" s="12" t="s">
        <v>25</v>
      </c>
      <c r="AW275" s="12" t="s">
        <v>156</v>
      </c>
      <c r="AX275" s="12" t="s">
        <v>83</v>
      </c>
      <c r="AY275" s="232" t="s">
        <v>140</v>
      </c>
    </row>
    <row r="276" spans="2:65" s="13" customFormat="1" ht="13.5">
      <c r="B276" s="233"/>
      <c r="C276" s="234"/>
      <c r="D276" s="235" t="s">
        <v>154</v>
      </c>
      <c r="E276" s="236" t="s">
        <v>41</v>
      </c>
      <c r="F276" s="237" t="s">
        <v>157</v>
      </c>
      <c r="G276" s="234"/>
      <c r="H276" s="238">
        <v>5</v>
      </c>
      <c r="I276" s="239"/>
      <c r="J276" s="234"/>
      <c r="K276" s="234"/>
      <c r="L276" s="240"/>
      <c r="M276" s="241"/>
      <c r="N276" s="242"/>
      <c r="O276" s="242"/>
      <c r="P276" s="242"/>
      <c r="Q276" s="242"/>
      <c r="R276" s="242"/>
      <c r="S276" s="242"/>
      <c r="T276" s="243"/>
      <c r="AT276" s="244" t="s">
        <v>154</v>
      </c>
      <c r="AU276" s="244" t="s">
        <v>89</v>
      </c>
      <c r="AV276" s="13" t="s">
        <v>89</v>
      </c>
      <c r="AW276" s="13" t="s">
        <v>156</v>
      </c>
      <c r="AX276" s="13" t="s">
        <v>83</v>
      </c>
      <c r="AY276" s="244" t="s">
        <v>140</v>
      </c>
    </row>
    <row r="277" spans="2:65" s="1" customFormat="1" ht="16.5" customHeight="1">
      <c r="B277" s="42"/>
      <c r="C277" s="248" t="s">
        <v>374</v>
      </c>
      <c r="D277" s="248" t="s">
        <v>239</v>
      </c>
      <c r="E277" s="249" t="s">
        <v>375</v>
      </c>
      <c r="F277" s="250" t="s">
        <v>376</v>
      </c>
      <c r="G277" s="251" t="s">
        <v>146</v>
      </c>
      <c r="H277" s="252">
        <v>2.02</v>
      </c>
      <c r="I277" s="253"/>
      <c r="J277" s="254">
        <f>ROUND(I277*H277,2)</f>
        <v>0</v>
      </c>
      <c r="K277" s="250" t="s">
        <v>147</v>
      </c>
      <c r="L277" s="255"/>
      <c r="M277" s="256" t="s">
        <v>41</v>
      </c>
      <c r="N277" s="257" t="s">
        <v>54</v>
      </c>
      <c r="O277" s="43"/>
      <c r="P277" s="215">
        <f>O277*H277</f>
        <v>0</v>
      </c>
      <c r="Q277" s="215">
        <v>9.7000000000000003E-2</v>
      </c>
      <c r="R277" s="215">
        <f>Q277*H277</f>
        <v>0.19594</v>
      </c>
      <c r="S277" s="215">
        <v>0</v>
      </c>
      <c r="T277" s="216">
        <f>S277*H277</f>
        <v>0</v>
      </c>
      <c r="AR277" s="24" t="s">
        <v>197</v>
      </c>
      <c r="AT277" s="24" t="s">
        <v>239</v>
      </c>
      <c r="AU277" s="24" t="s">
        <v>89</v>
      </c>
      <c r="AY277" s="24" t="s">
        <v>140</v>
      </c>
      <c r="BE277" s="217">
        <f>IF(N277="základní",J277,0)</f>
        <v>0</v>
      </c>
      <c r="BF277" s="217">
        <f>IF(N277="snížená",J277,0)</f>
        <v>0</v>
      </c>
      <c r="BG277" s="217">
        <f>IF(N277="zákl. přenesená",J277,0)</f>
        <v>0</v>
      </c>
      <c r="BH277" s="217">
        <f>IF(N277="sníž. přenesená",J277,0)</f>
        <v>0</v>
      </c>
      <c r="BI277" s="217">
        <f>IF(N277="nulová",J277,0)</f>
        <v>0</v>
      </c>
      <c r="BJ277" s="24" t="s">
        <v>25</v>
      </c>
      <c r="BK277" s="217">
        <f>ROUND(I277*H277,2)</f>
        <v>0</v>
      </c>
      <c r="BL277" s="24" t="s">
        <v>148</v>
      </c>
      <c r="BM277" s="24" t="s">
        <v>377</v>
      </c>
    </row>
    <row r="278" spans="2:65" s="1" customFormat="1" ht="13.5">
      <c r="B278" s="42"/>
      <c r="C278" s="64"/>
      <c r="D278" s="218" t="s">
        <v>150</v>
      </c>
      <c r="E278" s="64"/>
      <c r="F278" s="219" t="s">
        <v>378</v>
      </c>
      <c r="G278" s="64"/>
      <c r="H278" s="64"/>
      <c r="I278" s="174"/>
      <c r="J278" s="64"/>
      <c r="K278" s="64"/>
      <c r="L278" s="62"/>
      <c r="M278" s="220"/>
      <c r="N278" s="43"/>
      <c r="O278" s="43"/>
      <c r="P278" s="43"/>
      <c r="Q278" s="43"/>
      <c r="R278" s="43"/>
      <c r="S278" s="43"/>
      <c r="T278" s="79"/>
      <c r="AT278" s="24" t="s">
        <v>150</v>
      </c>
      <c r="AU278" s="24" t="s">
        <v>89</v>
      </c>
    </row>
    <row r="279" spans="2:65" s="12" customFormat="1" ht="13.5">
      <c r="B279" s="222"/>
      <c r="C279" s="223"/>
      <c r="D279" s="218" t="s">
        <v>154</v>
      </c>
      <c r="E279" s="224" t="s">
        <v>41</v>
      </c>
      <c r="F279" s="225" t="s">
        <v>372</v>
      </c>
      <c r="G279" s="223"/>
      <c r="H279" s="226" t="s">
        <v>41</v>
      </c>
      <c r="I279" s="227"/>
      <c r="J279" s="223"/>
      <c r="K279" s="223"/>
      <c r="L279" s="228"/>
      <c r="M279" s="229"/>
      <c r="N279" s="230"/>
      <c r="O279" s="230"/>
      <c r="P279" s="230"/>
      <c r="Q279" s="230"/>
      <c r="R279" s="230"/>
      <c r="S279" s="230"/>
      <c r="T279" s="231"/>
      <c r="AT279" s="232" t="s">
        <v>154</v>
      </c>
      <c r="AU279" s="232" t="s">
        <v>89</v>
      </c>
      <c r="AV279" s="12" t="s">
        <v>25</v>
      </c>
      <c r="AW279" s="12" t="s">
        <v>156</v>
      </c>
      <c r="AX279" s="12" t="s">
        <v>83</v>
      </c>
      <c r="AY279" s="232" t="s">
        <v>140</v>
      </c>
    </row>
    <row r="280" spans="2:65" s="13" customFormat="1" ht="13.5">
      <c r="B280" s="233"/>
      <c r="C280" s="234"/>
      <c r="D280" s="235" t="s">
        <v>154</v>
      </c>
      <c r="E280" s="236" t="s">
        <v>41</v>
      </c>
      <c r="F280" s="237" t="s">
        <v>379</v>
      </c>
      <c r="G280" s="234"/>
      <c r="H280" s="238">
        <v>2.02</v>
      </c>
      <c r="I280" s="239"/>
      <c r="J280" s="234"/>
      <c r="K280" s="234"/>
      <c r="L280" s="240"/>
      <c r="M280" s="241"/>
      <c r="N280" s="242"/>
      <c r="O280" s="242"/>
      <c r="P280" s="242"/>
      <c r="Q280" s="242"/>
      <c r="R280" s="242"/>
      <c r="S280" s="242"/>
      <c r="T280" s="243"/>
      <c r="AT280" s="244" t="s">
        <v>154</v>
      </c>
      <c r="AU280" s="244" t="s">
        <v>89</v>
      </c>
      <c r="AV280" s="13" t="s">
        <v>89</v>
      </c>
      <c r="AW280" s="13" t="s">
        <v>156</v>
      </c>
      <c r="AX280" s="13" t="s">
        <v>83</v>
      </c>
      <c r="AY280" s="244" t="s">
        <v>140</v>
      </c>
    </row>
    <row r="281" spans="2:65" s="1" customFormat="1" ht="25.5" customHeight="1">
      <c r="B281" s="42"/>
      <c r="C281" s="206" t="s">
        <v>227</v>
      </c>
      <c r="D281" s="206" t="s">
        <v>143</v>
      </c>
      <c r="E281" s="207" t="s">
        <v>380</v>
      </c>
      <c r="F281" s="208" t="s">
        <v>381</v>
      </c>
      <c r="G281" s="209" t="s">
        <v>382</v>
      </c>
      <c r="H281" s="210">
        <v>72</v>
      </c>
      <c r="I281" s="211"/>
      <c r="J281" s="212">
        <f>ROUND(I281*H281,2)</f>
        <v>0</v>
      </c>
      <c r="K281" s="208" t="s">
        <v>147</v>
      </c>
      <c r="L281" s="62"/>
      <c r="M281" s="213" t="s">
        <v>41</v>
      </c>
      <c r="N281" s="214" t="s">
        <v>54</v>
      </c>
      <c r="O281" s="43"/>
      <c r="P281" s="215">
        <f>O281*H281</f>
        <v>0</v>
      </c>
      <c r="Q281" s="215">
        <v>0.1295</v>
      </c>
      <c r="R281" s="215">
        <f>Q281*H281</f>
        <v>9.3239999999999998</v>
      </c>
      <c r="S281" s="215">
        <v>0</v>
      </c>
      <c r="T281" s="216">
        <f>S281*H281</f>
        <v>0</v>
      </c>
      <c r="AR281" s="24" t="s">
        <v>148</v>
      </c>
      <c r="AT281" s="24" t="s">
        <v>143</v>
      </c>
      <c r="AU281" s="24" t="s">
        <v>89</v>
      </c>
      <c r="AY281" s="24" t="s">
        <v>140</v>
      </c>
      <c r="BE281" s="217">
        <f>IF(N281="základní",J281,0)</f>
        <v>0</v>
      </c>
      <c r="BF281" s="217">
        <f>IF(N281="snížená",J281,0)</f>
        <v>0</v>
      </c>
      <c r="BG281" s="217">
        <f>IF(N281="zákl. přenesená",J281,0)</f>
        <v>0</v>
      </c>
      <c r="BH281" s="217">
        <f>IF(N281="sníž. přenesená",J281,0)</f>
        <v>0</v>
      </c>
      <c r="BI281" s="217">
        <f>IF(N281="nulová",J281,0)</f>
        <v>0</v>
      </c>
      <c r="BJ281" s="24" t="s">
        <v>25</v>
      </c>
      <c r="BK281" s="217">
        <f>ROUND(I281*H281,2)</f>
        <v>0</v>
      </c>
      <c r="BL281" s="24" t="s">
        <v>148</v>
      </c>
      <c r="BM281" s="24" t="s">
        <v>383</v>
      </c>
    </row>
    <row r="282" spans="2:65" s="1" customFormat="1" ht="40.5">
      <c r="B282" s="42"/>
      <c r="C282" s="64"/>
      <c r="D282" s="218" t="s">
        <v>150</v>
      </c>
      <c r="E282" s="64"/>
      <c r="F282" s="219" t="s">
        <v>384</v>
      </c>
      <c r="G282" s="64"/>
      <c r="H282" s="64"/>
      <c r="I282" s="174"/>
      <c r="J282" s="64"/>
      <c r="K282" s="64"/>
      <c r="L282" s="62"/>
      <c r="M282" s="220"/>
      <c r="N282" s="43"/>
      <c r="O282" s="43"/>
      <c r="P282" s="43"/>
      <c r="Q282" s="43"/>
      <c r="R282" s="43"/>
      <c r="S282" s="43"/>
      <c r="T282" s="79"/>
      <c r="AT282" s="24" t="s">
        <v>150</v>
      </c>
      <c r="AU282" s="24" t="s">
        <v>89</v>
      </c>
    </row>
    <row r="283" spans="2:65" s="1" customFormat="1" ht="94.5">
      <c r="B283" s="42"/>
      <c r="C283" s="64"/>
      <c r="D283" s="218" t="s">
        <v>152</v>
      </c>
      <c r="E283" s="64"/>
      <c r="F283" s="221" t="s">
        <v>385</v>
      </c>
      <c r="G283" s="64"/>
      <c r="H283" s="64"/>
      <c r="I283" s="174"/>
      <c r="J283" s="64"/>
      <c r="K283" s="64"/>
      <c r="L283" s="62"/>
      <c r="M283" s="220"/>
      <c r="N283" s="43"/>
      <c r="O283" s="43"/>
      <c r="P283" s="43"/>
      <c r="Q283" s="43"/>
      <c r="R283" s="43"/>
      <c r="S283" s="43"/>
      <c r="T283" s="79"/>
      <c r="AT283" s="24" t="s">
        <v>152</v>
      </c>
      <c r="AU283" s="24" t="s">
        <v>89</v>
      </c>
    </row>
    <row r="284" spans="2:65" s="12" customFormat="1" ht="13.5">
      <c r="B284" s="222"/>
      <c r="C284" s="223"/>
      <c r="D284" s="218" t="s">
        <v>154</v>
      </c>
      <c r="E284" s="224" t="s">
        <v>41</v>
      </c>
      <c r="F284" s="225" t="s">
        <v>386</v>
      </c>
      <c r="G284" s="223"/>
      <c r="H284" s="226" t="s">
        <v>41</v>
      </c>
      <c r="I284" s="227"/>
      <c r="J284" s="223"/>
      <c r="K284" s="223"/>
      <c r="L284" s="228"/>
      <c r="M284" s="229"/>
      <c r="N284" s="230"/>
      <c r="O284" s="230"/>
      <c r="P284" s="230"/>
      <c r="Q284" s="230"/>
      <c r="R284" s="230"/>
      <c r="S284" s="230"/>
      <c r="T284" s="231"/>
      <c r="AT284" s="232" t="s">
        <v>154</v>
      </c>
      <c r="AU284" s="232" t="s">
        <v>89</v>
      </c>
      <c r="AV284" s="12" t="s">
        <v>25</v>
      </c>
      <c r="AW284" s="12" t="s">
        <v>156</v>
      </c>
      <c r="AX284" s="12" t="s">
        <v>83</v>
      </c>
      <c r="AY284" s="232" t="s">
        <v>140</v>
      </c>
    </row>
    <row r="285" spans="2:65" s="13" customFormat="1" ht="13.5">
      <c r="B285" s="233"/>
      <c r="C285" s="234"/>
      <c r="D285" s="235" t="s">
        <v>154</v>
      </c>
      <c r="E285" s="236" t="s">
        <v>41</v>
      </c>
      <c r="F285" s="237" t="s">
        <v>266</v>
      </c>
      <c r="G285" s="234"/>
      <c r="H285" s="238">
        <v>72</v>
      </c>
      <c r="I285" s="239"/>
      <c r="J285" s="234"/>
      <c r="K285" s="234"/>
      <c r="L285" s="240"/>
      <c r="M285" s="241"/>
      <c r="N285" s="242"/>
      <c r="O285" s="242"/>
      <c r="P285" s="242"/>
      <c r="Q285" s="242"/>
      <c r="R285" s="242"/>
      <c r="S285" s="242"/>
      <c r="T285" s="243"/>
      <c r="AT285" s="244" t="s">
        <v>154</v>
      </c>
      <c r="AU285" s="244" t="s">
        <v>89</v>
      </c>
      <c r="AV285" s="13" t="s">
        <v>89</v>
      </c>
      <c r="AW285" s="13" t="s">
        <v>156</v>
      </c>
      <c r="AX285" s="13" t="s">
        <v>83</v>
      </c>
      <c r="AY285" s="244" t="s">
        <v>140</v>
      </c>
    </row>
    <row r="286" spans="2:65" s="1" customFormat="1" ht="16.5" customHeight="1">
      <c r="B286" s="42"/>
      <c r="C286" s="248" t="s">
        <v>387</v>
      </c>
      <c r="D286" s="248" t="s">
        <v>239</v>
      </c>
      <c r="E286" s="249" t="s">
        <v>388</v>
      </c>
      <c r="F286" s="250" t="s">
        <v>389</v>
      </c>
      <c r="G286" s="251" t="s">
        <v>390</v>
      </c>
      <c r="H286" s="252">
        <v>72.72</v>
      </c>
      <c r="I286" s="253"/>
      <c r="J286" s="254">
        <f>ROUND(I286*H286,2)</f>
        <v>0</v>
      </c>
      <c r="K286" s="250" t="s">
        <v>147</v>
      </c>
      <c r="L286" s="255"/>
      <c r="M286" s="256" t="s">
        <v>41</v>
      </c>
      <c r="N286" s="257" t="s">
        <v>54</v>
      </c>
      <c r="O286" s="43"/>
      <c r="P286" s="215">
        <f>O286*H286</f>
        <v>0</v>
      </c>
      <c r="Q286" s="215">
        <v>5.1499999999999997E-2</v>
      </c>
      <c r="R286" s="215">
        <f>Q286*H286</f>
        <v>3.7450799999999997</v>
      </c>
      <c r="S286" s="215">
        <v>0</v>
      </c>
      <c r="T286" s="216">
        <f>S286*H286</f>
        <v>0</v>
      </c>
      <c r="AR286" s="24" t="s">
        <v>197</v>
      </c>
      <c r="AT286" s="24" t="s">
        <v>239</v>
      </c>
      <c r="AU286" s="24" t="s">
        <v>89</v>
      </c>
      <c r="AY286" s="24" t="s">
        <v>140</v>
      </c>
      <c r="BE286" s="217">
        <f>IF(N286="základní",J286,0)</f>
        <v>0</v>
      </c>
      <c r="BF286" s="217">
        <f>IF(N286="snížená",J286,0)</f>
        <v>0</v>
      </c>
      <c r="BG286" s="217">
        <f>IF(N286="zákl. přenesená",J286,0)</f>
        <v>0</v>
      </c>
      <c r="BH286" s="217">
        <f>IF(N286="sníž. přenesená",J286,0)</f>
        <v>0</v>
      </c>
      <c r="BI286" s="217">
        <f>IF(N286="nulová",J286,0)</f>
        <v>0</v>
      </c>
      <c r="BJ286" s="24" t="s">
        <v>25</v>
      </c>
      <c r="BK286" s="217">
        <f>ROUND(I286*H286,2)</f>
        <v>0</v>
      </c>
      <c r="BL286" s="24" t="s">
        <v>148</v>
      </c>
      <c r="BM286" s="24" t="s">
        <v>391</v>
      </c>
    </row>
    <row r="287" spans="2:65" s="1" customFormat="1" ht="13.5">
      <c r="B287" s="42"/>
      <c r="C287" s="64"/>
      <c r="D287" s="218" t="s">
        <v>150</v>
      </c>
      <c r="E287" s="64"/>
      <c r="F287" s="219" t="s">
        <v>392</v>
      </c>
      <c r="G287" s="64"/>
      <c r="H287" s="64"/>
      <c r="I287" s="174"/>
      <c r="J287" s="64"/>
      <c r="K287" s="64"/>
      <c r="L287" s="62"/>
      <c r="M287" s="220"/>
      <c r="N287" s="43"/>
      <c r="O287" s="43"/>
      <c r="P287" s="43"/>
      <c r="Q287" s="43"/>
      <c r="R287" s="43"/>
      <c r="S287" s="43"/>
      <c r="T287" s="79"/>
      <c r="AT287" s="24" t="s">
        <v>150</v>
      </c>
      <c r="AU287" s="24" t="s">
        <v>89</v>
      </c>
    </row>
    <row r="288" spans="2:65" s="12" customFormat="1" ht="13.5">
      <c r="B288" s="222"/>
      <c r="C288" s="223"/>
      <c r="D288" s="218" t="s">
        <v>154</v>
      </c>
      <c r="E288" s="224" t="s">
        <v>41</v>
      </c>
      <c r="F288" s="225" t="s">
        <v>386</v>
      </c>
      <c r="G288" s="223"/>
      <c r="H288" s="226" t="s">
        <v>41</v>
      </c>
      <c r="I288" s="227"/>
      <c r="J288" s="223"/>
      <c r="K288" s="223"/>
      <c r="L288" s="228"/>
      <c r="M288" s="229"/>
      <c r="N288" s="230"/>
      <c r="O288" s="230"/>
      <c r="P288" s="230"/>
      <c r="Q288" s="230"/>
      <c r="R288" s="230"/>
      <c r="S288" s="230"/>
      <c r="T288" s="231"/>
      <c r="AT288" s="232" t="s">
        <v>154</v>
      </c>
      <c r="AU288" s="232" t="s">
        <v>89</v>
      </c>
      <c r="AV288" s="12" t="s">
        <v>25</v>
      </c>
      <c r="AW288" s="12" t="s">
        <v>156</v>
      </c>
      <c r="AX288" s="12" t="s">
        <v>83</v>
      </c>
      <c r="AY288" s="232" t="s">
        <v>140</v>
      </c>
    </row>
    <row r="289" spans="2:65" s="13" customFormat="1" ht="13.5">
      <c r="B289" s="233"/>
      <c r="C289" s="234"/>
      <c r="D289" s="235" t="s">
        <v>154</v>
      </c>
      <c r="E289" s="236" t="s">
        <v>41</v>
      </c>
      <c r="F289" s="237" t="s">
        <v>393</v>
      </c>
      <c r="G289" s="234"/>
      <c r="H289" s="238">
        <v>72.72</v>
      </c>
      <c r="I289" s="239"/>
      <c r="J289" s="234"/>
      <c r="K289" s="234"/>
      <c r="L289" s="240"/>
      <c r="M289" s="241"/>
      <c r="N289" s="242"/>
      <c r="O289" s="242"/>
      <c r="P289" s="242"/>
      <c r="Q289" s="242"/>
      <c r="R289" s="242"/>
      <c r="S289" s="242"/>
      <c r="T289" s="243"/>
      <c r="AT289" s="244" t="s">
        <v>154</v>
      </c>
      <c r="AU289" s="244" t="s">
        <v>89</v>
      </c>
      <c r="AV289" s="13" t="s">
        <v>89</v>
      </c>
      <c r="AW289" s="13" t="s">
        <v>156</v>
      </c>
      <c r="AX289" s="13" t="s">
        <v>83</v>
      </c>
      <c r="AY289" s="244" t="s">
        <v>140</v>
      </c>
    </row>
    <row r="290" spans="2:65" s="1" customFormat="1" ht="25.5" customHeight="1">
      <c r="B290" s="42"/>
      <c r="C290" s="206" t="s">
        <v>394</v>
      </c>
      <c r="D290" s="206" t="s">
        <v>143</v>
      </c>
      <c r="E290" s="207" t="s">
        <v>395</v>
      </c>
      <c r="F290" s="208" t="s">
        <v>396</v>
      </c>
      <c r="G290" s="209" t="s">
        <v>382</v>
      </c>
      <c r="H290" s="210">
        <v>101</v>
      </c>
      <c r="I290" s="211"/>
      <c r="J290" s="212">
        <f>ROUND(I290*H290,2)</f>
        <v>0</v>
      </c>
      <c r="K290" s="208" t="s">
        <v>147</v>
      </c>
      <c r="L290" s="62"/>
      <c r="M290" s="213" t="s">
        <v>41</v>
      </c>
      <c r="N290" s="214" t="s">
        <v>54</v>
      </c>
      <c r="O290" s="43"/>
      <c r="P290" s="215">
        <f>O290*H290</f>
        <v>0</v>
      </c>
      <c r="Q290" s="215">
        <v>0.15540000000000001</v>
      </c>
      <c r="R290" s="215">
        <f>Q290*H290</f>
        <v>15.695400000000001</v>
      </c>
      <c r="S290" s="215">
        <v>0</v>
      </c>
      <c r="T290" s="216">
        <f>S290*H290</f>
        <v>0</v>
      </c>
      <c r="AR290" s="24" t="s">
        <v>148</v>
      </c>
      <c r="AT290" s="24" t="s">
        <v>143</v>
      </c>
      <c r="AU290" s="24" t="s">
        <v>89</v>
      </c>
      <c r="AY290" s="24" t="s">
        <v>140</v>
      </c>
      <c r="BE290" s="217">
        <f>IF(N290="základní",J290,0)</f>
        <v>0</v>
      </c>
      <c r="BF290" s="217">
        <f>IF(N290="snížená",J290,0)</f>
        <v>0</v>
      </c>
      <c r="BG290" s="217">
        <f>IF(N290="zákl. přenesená",J290,0)</f>
        <v>0</v>
      </c>
      <c r="BH290" s="217">
        <f>IF(N290="sníž. přenesená",J290,0)</f>
        <v>0</v>
      </c>
      <c r="BI290" s="217">
        <f>IF(N290="nulová",J290,0)</f>
        <v>0</v>
      </c>
      <c r="BJ290" s="24" t="s">
        <v>25</v>
      </c>
      <c r="BK290" s="217">
        <f>ROUND(I290*H290,2)</f>
        <v>0</v>
      </c>
      <c r="BL290" s="24" t="s">
        <v>148</v>
      </c>
      <c r="BM290" s="24" t="s">
        <v>397</v>
      </c>
    </row>
    <row r="291" spans="2:65" s="1" customFormat="1" ht="40.5">
      <c r="B291" s="42"/>
      <c r="C291" s="64"/>
      <c r="D291" s="218" t="s">
        <v>150</v>
      </c>
      <c r="E291" s="64"/>
      <c r="F291" s="219" t="s">
        <v>398</v>
      </c>
      <c r="G291" s="64"/>
      <c r="H291" s="64"/>
      <c r="I291" s="174"/>
      <c r="J291" s="64"/>
      <c r="K291" s="64"/>
      <c r="L291" s="62"/>
      <c r="M291" s="220"/>
      <c r="N291" s="43"/>
      <c r="O291" s="43"/>
      <c r="P291" s="43"/>
      <c r="Q291" s="43"/>
      <c r="R291" s="43"/>
      <c r="S291" s="43"/>
      <c r="T291" s="79"/>
      <c r="AT291" s="24" t="s">
        <v>150</v>
      </c>
      <c r="AU291" s="24" t="s">
        <v>89</v>
      </c>
    </row>
    <row r="292" spans="2:65" s="1" customFormat="1" ht="94.5">
      <c r="B292" s="42"/>
      <c r="C292" s="64"/>
      <c r="D292" s="218" t="s">
        <v>152</v>
      </c>
      <c r="E292" s="64"/>
      <c r="F292" s="221" t="s">
        <v>399</v>
      </c>
      <c r="G292" s="64"/>
      <c r="H292" s="64"/>
      <c r="I292" s="174"/>
      <c r="J292" s="64"/>
      <c r="K292" s="64"/>
      <c r="L292" s="62"/>
      <c r="M292" s="220"/>
      <c r="N292" s="43"/>
      <c r="O292" s="43"/>
      <c r="P292" s="43"/>
      <c r="Q292" s="43"/>
      <c r="R292" s="43"/>
      <c r="S292" s="43"/>
      <c r="T292" s="79"/>
      <c r="AT292" s="24" t="s">
        <v>152</v>
      </c>
      <c r="AU292" s="24" t="s">
        <v>89</v>
      </c>
    </row>
    <row r="293" spans="2:65" s="12" customFormat="1" ht="13.5">
      <c r="B293" s="222"/>
      <c r="C293" s="223"/>
      <c r="D293" s="218" t="s">
        <v>154</v>
      </c>
      <c r="E293" s="224" t="s">
        <v>41</v>
      </c>
      <c r="F293" s="225" t="s">
        <v>400</v>
      </c>
      <c r="G293" s="223"/>
      <c r="H293" s="226" t="s">
        <v>41</v>
      </c>
      <c r="I293" s="227"/>
      <c r="J293" s="223"/>
      <c r="K293" s="223"/>
      <c r="L293" s="228"/>
      <c r="M293" s="229"/>
      <c r="N293" s="230"/>
      <c r="O293" s="230"/>
      <c r="P293" s="230"/>
      <c r="Q293" s="230"/>
      <c r="R293" s="230"/>
      <c r="S293" s="230"/>
      <c r="T293" s="231"/>
      <c r="AT293" s="232" t="s">
        <v>154</v>
      </c>
      <c r="AU293" s="232" t="s">
        <v>89</v>
      </c>
      <c r="AV293" s="12" t="s">
        <v>25</v>
      </c>
      <c r="AW293" s="12" t="s">
        <v>156</v>
      </c>
      <c r="AX293" s="12" t="s">
        <v>83</v>
      </c>
      <c r="AY293" s="232" t="s">
        <v>140</v>
      </c>
    </row>
    <row r="294" spans="2:65" s="13" customFormat="1" ht="13.5">
      <c r="B294" s="233"/>
      <c r="C294" s="234"/>
      <c r="D294" s="235" t="s">
        <v>154</v>
      </c>
      <c r="E294" s="236" t="s">
        <v>41</v>
      </c>
      <c r="F294" s="237" t="s">
        <v>268</v>
      </c>
      <c r="G294" s="234"/>
      <c r="H294" s="238">
        <v>101</v>
      </c>
      <c r="I294" s="239"/>
      <c r="J294" s="234"/>
      <c r="K294" s="234"/>
      <c r="L294" s="240"/>
      <c r="M294" s="241"/>
      <c r="N294" s="242"/>
      <c r="O294" s="242"/>
      <c r="P294" s="242"/>
      <c r="Q294" s="242"/>
      <c r="R294" s="242"/>
      <c r="S294" s="242"/>
      <c r="T294" s="243"/>
      <c r="AT294" s="244" t="s">
        <v>154</v>
      </c>
      <c r="AU294" s="244" t="s">
        <v>89</v>
      </c>
      <c r="AV294" s="13" t="s">
        <v>89</v>
      </c>
      <c r="AW294" s="13" t="s">
        <v>156</v>
      </c>
      <c r="AX294" s="13" t="s">
        <v>83</v>
      </c>
      <c r="AY294" s="244" t="s">
        <v>140</v>
      </c>
    </row>
    <row r="295" spans="2:65" s="1" customFormat="1" ht="16.5" customHeight="1">
      <c r="B295" s="42"/>
      <c r="C295" s="248" t="s">
        <v>401</v>
      </c>
      <c r="D295" s="248" t="s">
        <v>239</v>
      </c>
      <c r="E295" s="249" t="s">
        <v>402</v>
      </c>
      <c r="F295" s="250" t="s">
        <v>403</v>
      </c>
      <c r="G295" s="251" t="s">
        <v>390</v>
      </c>
      <c r="H295" s="252">
        <v>102.01</v>
      </c>
      <c r="I295" s="253"/>
      <c r="J295" s="254">
        <f>ROUND(I295*H295,2)</f>
        <v>0</v>
      </c>
      <c r="K295" s="250" t="s">
        <v>147</v>
      </c>
      <c r="L295" s="255"/>
      <c r="M295" s="256" t="s">
        <v>41</v>
      </c>
      <c r="N295" s="257" t="s">
        <v>54</v>
      </c>
      <c r="O295" s="43"/>
      <c r="P295" s="215">
        <f>O295*H295</f>
        <v>0</v>
      </c>
      <c r="Q295" s="215">
        <v>8.2100000000000006E-2</v>
      </c>
      <c r="R295" s="215">
        <f>Q295*H295</f>
        <v>8.3750210000000003</v>
      </c>
      <c r="S295" s="215">
        <v>0</v>
      </c>
      <c r="T295" s="216">
        <f>S295*H295</f>
        <v>0</v>
      </c>
      <c r="AR295" s="24" t="s">
        <v>197</v>
      </c>
      <c r="AT295" s="24" t="s">
        <v>239</v>
      </c>
      <c r="AU295" s="24" t="s">
        <v>89</v>
      </c>
      <c r="AY295" s="24" t="s">
        <v>140</v>
      </c>
      <c r="BE295" s="217">
        <f>IF(N295="základní",J295,0)</f>
        <v>0</v>
      </c>
      <c r="BF295" s="217">
        <f>IF(N295="snížená",J295,0)</f>
        <v>0</v>
      </c>
      <c r="BG295" s="217">
        <f>IF(N295="zákl. přenesená",J295,0)</f>
        <v>0</v>
      </c>
      <c r="BH295" s="217">
        <f>IF(N295="sníž. přenesená",J295,0)</f>
        <v>0</v>
      </c>
      <c r="BI295" s="217">
        <f>IF(N295="nulová",J295,0)</f>
        <v>0</v>
      </c>
      <c r="BJ295" s="24" t="s">
        <v>25</v>
      </c>
      <c r="BK295" s="217">
        <f>ROUND(I295*H295,2)</f>
        <v>0</v>
      </c>
      <c r="BL295" s="24" t="s">
        <v>148</v>
      </c>
      <c r="BM295" s="24" t="s">
        <v>404</v>
      </c>
    </row>
    <row r="296" spans="2:65" s="1" customFormat="1" ht="13.5">
      <c r="B296" s="42"/>
      <c r="C296" s="64"/>
      <c r="D296" s="218" t="s">
        <v>150</v>
      </c>
      <c r="E296" s="64"/>
      <c r="F296" s="219" t="s">
        <v>405</v>
      </c>
      <c r="G296" s="64"/>
      <c r="H296" s="64"/>
      <c r="I296" s="174"/>
      <c r="J296" s="64"/>
      <c r="K296" s="64"/>
      <c r="L296" s="62"/>
      <c r="M296" s="220"/>
      <c r="N296" s="43"/>
      <c r="O296" s="43"/>
      <c r="P296" s="43"/>
      <c r="Q296" s="43"/>
      <c r="R296" s="43"/>
      <c r="S296" s="43"/>
      <c r="T296" s="79"/>
      <c r="AT296" s="24" t="s">
        <v>150</v>
      </c>
      <c r="AU296" s="24" t="s">
        <v>89</v>
      </c>
    </row>
    <row r="297" spans="2:65" s="12" customFormat="1" ht="13.5">
      <c r="B297" s="222"/>
      <c r="C297" s="223"/>
      <c r="D297" s="218" t="s">
        <v>154</v>
      </c>
      <c r="E297" s="224" t="s">
        <v>41</v>
      </c>
      <c r="F297" s="225" t="s">
        <v>400</v>
      </c>
      <c r="G297" s="223"/>
      <c r="H297" s="226" t="s">
        <v>41</v>
      </c>
      <c r="I297" s="227"/>
      <c r="J297" s="223"/>
      <c r="K297" s="223"/>
      <c r="L297" s="228"/>
      <c r="M297" s="229"/>
      <c r="N297" s="230"/>
      <c r="O297" s="230"/>
      <c r="P297" s="230"/>
      <c r="Q297" s="230"/>
      <c r="R297" s="230"/>
      <c r="S297" s="230"/>
      <c r="T297" s="231"/>
      <c r="AT297" s="232" t="s">
        <v>154</v>
      </c>
      <c r="AU297" s="232" t="s">
        <v>89</v>
      </c>
      <c r="AV297" s="12" t="s">
        <v>25</v>
      </c>
      <c r="AW297" s="12" t="s">
        <v>156</v>
      </c>
      <c r="AX297" s="12" t="s">
        <v>83</v>
      </c>
      <c r="AY297" s="232" t="s">
        <v>140</v>
      </c>
    </row>
    <row r="298" spans="2:65" s="13" customFormat="1" ht="13.5">
      <c r="B298" s="233"/>
      <c r="C298" s="234"/>
      <c r="D298" s="235" t="s">
        <v>154</v>
      </c>
      <c r="E298" s="236" t="s">
        <v>41</v>
      </c>
      <c r="F298" s="237" t="s">
        <v>406</v>
      </c>
      <c r="G298" s="234"/>
      <c r="H298" s="238">
        <v>102.01</v>
      </c>
      <c r="I298" s="239"/>
      <c r="J298" s="234"/>
      <c r="K298" s="234"/>
      <c r="L298" s="240"/>
      <c r="M298" s="241"/>
      <c r="N298" s="242"/>
      <c r="O298" s="242"/>
      <c r="P298" s="242"/>
      <c r="Q298" s="242"/>
      <c r="R298" s="242"/>
      <c r="S298" s="242"/>
      <c r="T298" s="243"/>
      <c r="AT298" s="244" t="s">
        <v>154</v>
      </c>
      <c r="AU298" s="244" t="s">
        <v>89</v>
      </c>
      <c r="AV298" s="13" t="s">
        <v>89</v>
      </c>
      <c r="AW298" s="13" t="s">
        <v>156</v>
      </c>
      <c r="AX298" s="13" t="s">
        <v>83</v>
      </c>
      <c r="AY298" s="244" t="s">
        <v>140</v>
      </c>
    </row>
    <row r="299" spans="2:65" s="1" customFormat="1" ht="25.5" customHeight="1">
      <c r="B299" s="42"/>
      <c r="C299" s="206" t="s">
        <v>407</v>
      </c>
      <c r="D299" s="206" t="s">
        <v>143</v>
      </c>
      <c r="E299" s="207" t="s">
        <v>408</v>
      </c>
      <c r="F299" s="208" t="s">
        <v>409</v>
      </c>
      <c r="G299" s="209" t="s">
        <v>160</v>
      </c>
      <c r="H299" s="210">
        <v>4.83</v>
      </c>
      <c r="I299" s="211"/>
      <c r="J299" s="212">
        <f>ROUND(I299*H299,2)</f>
        <v>0</v>
      </c>
      <c r="K299" s="208" t="s">
        <v>147</v>
      </c>
      <c r="L299" s="62"/>
      <c r="M299" s="213" t="s">
        <v>41</v>
      </c>
      <c r="N299" s="214" t="s">
        <v>54</v>
      </c>
      <c r="O299" s="43"/>
      <c r="P299" s="215">
        <f>O299*H299</f>
        <v>0</v>
      </c>
      <c r="Q299" s="215">
        <v>2.2563399999999998</v>
      </c>
      <c r="R299" s="215">
        <f>Q299*H299</f>
        <v>10.8981222</v>
      </c>
      <c r="S299" s="215">
        <v>0</v>
      </c>
      <c r="T299" s="216">
        <f>S299*H299</f>
        <v>0</v>
      </c>
      <c r="AR299" s="24" t="s">
        <v>148</v>
      </c>
      <c r="AT299" s="24" t="s">
        <v>143</v>
      </c>
      <c r="AU299" s="24" t="s">
        <v>89</v>
      </c>
      <c r="AY299" s="24" t="s">
        <v>140</v>
      </c>
      <c r="BE299" s="217">
        <f>IF(N299="základní",J299,0)</f>
        <v>0</v>
      </c>
      <c r="BF299" s="217">
        <f>IF(N299="snížená",J299,0)</f>
        <v>0</v>
      </c>
      <c r="BG299" s="217">
        <f>IF(N299="zákl. přenesená",J299,0)</f>
        <v>0</v>
      </c>
      <c r="BH299" s="217">
        <f>IF(N299="sníž. přenesená",J299,0)</f>
        <v>0</v>
      </c>
      <c r="BI299" s="217">
        <f>IF(N299="nulová",J299,0)</f>
        <v>0</v>
      </c>
      <c r="BJ299" s="24" t="s">
        <v>25</v>
      </c>
      <c r="BK299" s="217">
        <f>ROUND(I299*H299,2)</f>
        <v>0</v>
      </c>
      <c r="BL299" s="24" t="s">
        <v>148</v>
      </c>
      <c r="BM299" s="24" t="s">
        <v>410</v>
      </c>
    </row>
    <row r="300" spans="2:65" s="1" customFormat="1" ht="13.5">
      <c r="B300" s="42"/>
      <c r="C300" s="64"/>
      <c r="D300" s="218" t="s">
        <v>150</v>
      </c>
      <c r="E300" s="64"/>
      <c r="F300" s="219" t="s">
        <v>411</v>
      </c>
      <c r="G300" s="64"/>
      <c r="H300" s="64"/>
      <c r="I300" s="174"/>
      <c r="J300" s="64"/>
      <c r="K300" s="64"/>
      <c r="L300" s="62"/>
      <c r="M300" s="220"/>
      <c r="N300" s="43"/>
      <c r="O300" s="43"/>
      <c r="P300" s="43"/>
      <c r="Q300" s="43"/>
      <c r="R300" s="43"/>
      <c r="S300" s="43"/>
      <c r="T300" s="79"/>
      <c r="AT300" s="24" t="s">
        <v>150</v>
      </c>
      <c r="AU300" s="24" t="s">
        <v>89</v>
      </c>
    </row>
    <row r="301" spans="2:65" s="12" customFormat="1" ht="13.5">
      <c r="B301" s="222"/>
      <c r="C301" s="223"/>
      <c r="D301" s="218" t="s">
        <v>154</v>
      </c>
      <c r="E301" s="224" t="s">
        <v>41</v>
      </c>
      <c r="F301" s="225" t="s">
        <v>412</v>
      </c>
      <c r="G301" s="223"/>
      <c r="H301" s="226" t="s">
        <v>41</v>
      </c>
      <c r="I301" s="227"/>
      <c r="J301" s="223"/>
      <c r="K301" s="223"/>
      <c r="L301" s="228"/>
      <c r="M301" s="229"/>
      <c r="N301" s="230"/>
      <c r="O301" s="230"/>
      <c r="P301" s="230"/>
      <c r="Q301" s="230"/>
      <c r="R301" s="230"/>
      <c r="S301" s="230"/>
      <c r="T301" s="231"/>
      <c r="AT301" s="232" t="s">
        <v>154</v>
      </c>
      <c r="AU301" s="232" t="s">
        <v>89</v>
      </c>
      <c r="AV301" s="12" t="s">
        <v>25</v>
      </c>
      <c r="AW301" s="12" t="s">
        <v>156</v>
      </c>
      <c r="AX301" s="12" t="s">
        <v>83</v>
      </c>
      <c r="AY301" s="232" t="s">
        <v>140</v>
      </c>
    </row>
    <row r="302" spans="2:65" s="13" customFormat="1" ht="13.5">
      <c r="B302" s="233"/>
      <c r="C302" s="234"/>
      <c r="D302" s="218" t="s">
        <v>154</v>
      </c>
      <c r="E302" s="245" t="s">
        <v>41</v>
      </c>
      <c r="F302" s="246" t="s">
        <v>413</v>
      </c>
      <c r="G302" s="234"/>
      <c r="H302" s="247">
        <v>1.8</v>
      </c>
      <c r="I302" s="239"/>
      <c r="J302" s="234"/>
      <c r="K302" s="234"/>
      <c r="L302" s="240"/>
      <c r="M302" s="241"/>
      <c r="N302" s="242"/>
      <c r="O302" s="242"/>
      <c r="P302" s="242"/>
      <c r="Q302" s="242"/>
      <c r="R302" s="242"/>
      <c r="S302" s="242"/>
      <c r="T302" s="243"/>
      <c r="AT302" s="244" t="s">
        <v>154</v>
      </c>
      <c r="AU302" s="244" t="s">
        <v>89</v>
      </c>
      <c r="AV302" s="13" t="s">
        <v>89</v>
      </c>
      <c r="AW302" s="13" t="s">
        <v>156</v>
      </c>
      <c r="AX302" s="13" t="s">
        <v>83</v>
      </c>
      <c r="AY302" s="244" t="s">
        <v>140</v>
      </c>
    </row>
    <row r="303" spans="2:65" s="12" customFormat="1" ht="13.5">
      <c r="B303" s="222"/>
      <c r="C303" s="223"/>
      <c r="D303" s="218" t="s">
        <v>154</v>
      </c>
      <c r="E303" s="224" t="s">
        <v>41</v>
      </c>
      <c r="F303" s="225" t="s">
        <v>414</v>
      </c>
      <c r="G303" s="223"/>
      <c r="H303" s="226" t="s">
        <v>41</v>
      </c>
      <c r="I303" s="227"/>
      <c r="J303" s="223"/>
      <c r="K303" s="223"/>
      <c r="L303" s="228"/>
      <c r="M303" s="229"/>
      <c r="N303" s="230"/>
      <c r="O303" s="230"/>
      <c r="P303" s="230"/>
      <c r="Q303" s="230"/>
      <c r="R303" s="230"/>
      <c r="S303" s="230"/>
      <c r="T303" s="231"/>
      <c r="AT303" s="232" t="s">
        <v>154</v>
      </c>
      <c r="AU303" s="232" t="s">
        <v>89</v>
      </c>
      <c r="AV303" s="12" t="s">
        <v>25</v>
      </c>
      <c r="AW303" s="12" t="s">
        <v>156</v>
      </c>
      <c r="AX303" s="12" t="s">
        <v>83</v>
      </c>
      <c r="AY303" s="232" t="s">
        <v>140</v>
      </c>
    </row>
    <row r="304" spans="2:65" s="13" customFormat="1" ht="13.5">
      <c r="B304" s="233"/>
      <c r="C304" s="234"/>
      <c r="D304" s="235" t="s">
        <v>154</v>
      </c>
      <c r="E304" s="236" t="s">
        <v>41</v>
      </c>
      <c r="F304" s="237" t="s">
        <v>415</v>
      </c>
      <c r="G304" s="234"/>
      <c r="H304" s="238">
        <v>3.03</v>
      </c>
      <c r="I304" s="239"/>
      <c r="J304" s="234"/>
      <c r="K304" s="234"/>
      <c r="L304" s="240"/>
      <c r="M304" s="241"/>
      <c r="N304" s="242"/>
      <c r="O304" s="242"/>
      <c r="P304" s="242"/>
      <c r="Q304" s="242"/>
      <c r="R304" s="242"/>
      <c r="S304" s="242"/>
      <c r="T304" s="243"/>
      <c r="AT304" s="244" t="s">
        <v>154</v>
      </c>
      <c r="AU304" s="244" t="s">
        <v>89</v>
      </c>
      <c r="AV304" s="13" t="s">
        <v>89</v>
      </c>
      <c r="AW304" s="13" t="s">
        <v>156</v>
      </c>
      <c r="AX304" s="13" t="s">
        <v>83</v>
      </c>
      <c r="AY304" s="244" t="s">
        <v>140</v>
      </c>
    </row>
    <row r="305" spans="2:65" s="1" customFormat="1" ht="16.5" customHeight="1">
      <c r="B305" s="42"/>
      <c r="C305" s="206" t="s">
        <v>416</v>
      </c>
      <c r="D305" s="206" t="s">
        <v>143</v>
      </c>
      <c r="E305" s="207" t="s">
        <v>417</v>
      </c>
      <c r="F305" s="208" t="s">
        <v>418</v>
      </c>
      <c r="G305" s="209" t="s">
        <v>390</v>
      </c>
      <c r="H305" s="210">
        <v>6</v>
      </c>
      <c r="I305" s="211"/>
      <c r="J305" s="212">
        <f>ROUND(I305*H305,2)</f>
        <v>0</v>
      </c>
      <c r="K305" s="208" t="s">
        <v>41</v>
      </c>
      <c r="L305" s="62"/>
      <c r="M305" s="213" t="s">
        <v>41</v>
      </c>
      <c r="N305" s="214" t="s">
        <v>54</v>
      </c>
      <c r="O305" s="43"/>
      <c r="P305" s="215">
        <f>O305*H305</f>
        <v>0</v>
      </c>
      <c r="Q305" s="215">
        <v>0</v>
      </c>
      <c r="R305" s="215">
        <f>Q305*H305</f>
        <v>0</v>
      </c>
      <c r="S305" s="215">
        <v>0</v>
      </c>
      <c r="T305" s="216">
        <f>S305*H305</f>
        <v>0</v>
      </c>
      <c r="AR305" s="24" t="s">
        <v>148</v>
      </c>
      <c r="AT305" s="24" t="s">
        <v>143</v>
      </c>
      <c r="AU305" s="24" t="s">
        <v>89</v>
      </c>
      <c r="AY305" s="24" t="s">
        <v>140</v>
      </c>
      <c r="BE305" s="217">
        <f>IF(N305="základní",J305,0)</f>
        <v>0</v>
      </c>
      <c r="BF305" s="217">
        <f>IF(N305="snížená",J305,0)</f>
        <v>0</v>
      </c>
      <c r="BG305" s="217">
        <f>IF(N305="zákl. přenesená",J305,0)</f>
        <v>0</v>
      </c>
      <c r="BH305" s="217">
        <f>IF(N305="sníž. přenesená",J305,0)</f>
        <v>0</v>
      </c>
      <c r="BI305" s="217">
        <f>IF(N305="nulová",J305,0)</f>
        <v>0</v>
      </c>
      <c r="BJ305" s="24" t="s">
        <v>25</v>
      </c>
      <c r="BK305" s="217">
        <f>ROUND(I305*H305,2)</f>
        <v>0</v>
      </c>
      <c r="BL305" s="24" t="s">
        <v>148</v>
      </c>
      <c r="BM305" s="24" t="s">
        <v>419</v>
      </c>
    </row>
    <row r="306" spans="2:65" s="1" customFormat="1" ht="13.5">
      <c r="B306" s="42"/>
      <c r="C306" s="64"/>
      <c r="D306" s="218" t="s">
        <v>150</v>
      </c>
      <c r="E306" s="64"/>
      <c r="F306" s="219" t="s">
        <v>418</v>
      </c>
      <c r="G306" s="64"/>
      <c r="H306" s="64"/>
      <c r="I306" s="174"/>
      <c r="J306" s="64"/>
      <c r="K306" s="64"/>
      <c r="L306" s="62"/>
      <c r="M306" s="220"/>
      <c r="N306" s="43"/>
      <c r="O306" s="43"/>
      <c r="P306" s="43"/>
      <c r="Q306" s="43"/>
      <c r="R306" s="43"/>
      <c r="S306" s="43"/>
      <c r="T306" s="79"/>
      <c r="AT306" s="24" t="s">
        <v>150</v>
      </c>
      <c r="AU306" s="24" t="s">
        <v>89</v>
      </c>
    </row>
    <row r="307" spans="2:65" s="12" customFormat="1" ht="13.5">
      <c r="B307" s="222"/>
      <c r="C307" s="223"/>
      <c r="D307" s="218" t="s">
        <v>154</v>
      </c>
      <c r="E307" s="224" t="s">
        <v>41</v>
      </c>
      <c r="F307" s="225" t="s">
        <v>386</v>
      </c>
      <c r="G307" s="223"/>
      <c r="H307" s="226" t="s">
        <v>41</v>
      </c>
      <c r="I307" s="227"/>
      <c r="J307" s="223"/>
      <c r="K307" s="223"/>
      <c r="L307" s="228"/>
      <c r="M307" s="229"/>
      <c r="N307" s="230"/>
      <c r="O307" s="230"/>
      <c r="P307" s="230"/>
      <c r="Q307" s="230"/>
      <c r="R307" s="230"/>
      <c r="S307" s="230"/>
      <c r="T307" s="231"/>
      <c r="AT307" s="232" t="s">
        <v>154</v>
      </c>
      <c r="AU307" s="232" t="s">
        <v>89</v>
      </c>
      <c r="AV307" s="12" t="s">
        <v>25</v>
      </c>
      <c r="AW307" s="12" t="s">
        <v>156</v>
      </c>
      <c r="AX307" s="12" t="s">
        <v>83</v>
      </c>
      <c r="AY307" s="232" t="s">
        <v>140</v>
      </c>
    </row>
    <row r="308" spans="2:65" s="12" customFormat="1" ht="13.5">
      <c r="B308" s="222"/>
      <c r="C308" s="223"/>
      <c r="D308" s="218" t="s">
        <v>154</v>
      </c>
      <c r="E308" s="224" t="s">
        <v>41</v>
      </c>
      <c r="F308" s="225" t="s">
        <v>420</v>
      </c>
      <c r="G308" s="223"/>
      <c r="H308" s="226" t="s">
        <v>41</v>
      </c>
      <c r="I308" s="227"/>
      <c r="J308" s="223"/>
      <c r="K308" s="223"/>
      <c r="L308" s="228"/>
      <c r="M308" s="229"/>
      <c r="N308" s="230"/>
      <c r="O308" s="230"/>
      <c r="P308" s="230"/>
      <c r="Q308" s="230"/>
      <c r="R308" s="230"/>
      <c r="S308" s="230"/>
      <c r="T308" s="231"/>
      <c r="AT308" s="232" t="s">
        <v>154</v>
      </c>
      <c r="AU308" s="232" t="s">
        <v>89</v>
      </c>
      <c r="AV308" s="12" t="s">
        <v>25</v>
      </c>
      <c r="AW308" s="12" t="s">
        <v>156</v>
      </c>
      <c r="AX308" s="12" t="s">
        <v>83</v>
      </c>
      <c r="AY308" s="232" t="s">
        <v>140</v>
      </c>
    </row>
    <row r="309" spans="2:65" s="13" customFormat="1" ht="13.5">
      <c r="B309" s="233"/>
      <c r="C309" s="234"/>
      <c r="D309" s="218" t="s">
        <v>154</v>
      </c>
      <c r="E309" s="245" t="s">
        <v>41</v>
      </c>
      <c r="F309" s="246" t="s">
        <v>89</v>
      </c>
      <c r="G309" s="234"/>
      <c r="H309" s="247">
        <v>2</v>
      </c>
      <c r="I309" s="239"/>
      <c r="J309" s="234"/>
      <c r="K309" s="234"/>
      <c r="L309" s="240"/>
      <c r="M309" s="241"/>
      <c r="N309" s="242"/>
      <c r="O309" s="242"/>
      <c r="P309" s="242"/>
      <c r="Q309" s="242"/>
      <c r="R309" s="242"/>
      <c r="S309" s="242"/>
      <c r="T309" s="243"/>
      <c r="AT309" s="244" t="s">
        <v>154</v>
      </c>
      <c r="AU309" s="244" t="s">
        <v>89</v>
      </c>
      <c r="AV309" s="13" t="s">
        <v>89</v>
      </c>
      <c r="AW309" s="13" t="s">
        <v>156</v>
      </c>
      <c r="AX309" s="13" t="s">
        <v>83</v>
      </c>
      <c r="AY309" s="244" t="s">
        <v>140</v>
      </c>
    </row>
    <row r="310" spans="2:65" s="12" customFormat="1" ht="13.5">
      <c r="B310" s="222"/>
      <c r="C310" s="223"/>
      <c r="D310" s="218" t="s">
        <v>154</v>
      </c>
      <c r="E310" s="224" t="s">
        <v>41</v>
      </c>
      <c r="F310" s="225" t="s">
        <v>414</v>
      </c>
      <c r="G310" s="223"/>
      <c r="H310" s="226" t="s">
        <v>41</v>
      </c>
      <c r="I310" s="227"/>
      <c r="J310" s="223"/>
      <c r="K310" s="223"/>
      <c r="L310" s="228"/>
      <c r="M310" s="229"/>
      <c r="N310" s="230"/>
      <c r="O310" s="230"/>
      <c r="P310" s="230"/>
      <c r="Q310" s="230"/>
      <c r="R310" s="230"/>
      <c r="S310" s="230"/>
      <c r="T310" s="231"/>
      <c r="AT310" s="232" t="s">
        <v>154</v>
      </c>
      <c r="AU310" s="232" t="s">
        <v>89</v>
      </c>
      <c r="AV310" s="12" t="s">
        <v>25</v>
      </c>
      <c r="AW310" s="12" t="s">
        <v>156</v>
      </c>
      <c r="AX310" s="12" t="s">
        <v>83</v>
      </c>
      <c r="AY310" s="232" t="s">
        <v>140</v>
      </c>
    </row>
    <row r="311" spans="2:65" s="12" customFormat="1" ht="13.5">
      <c r="B311" s="222"/>
      <c r="C311" s="223"/>
      <c r="D311" s="218" t="s">
        <v>154</v>
      </c>
      <c r="E311" s="224" t="s">
        <v>41</v>
      </c>
      <c r="F311" s="225" t="s">
        <v>420</v>
      </c>
      <c r="G311" s="223"/>
      <c r="H311" s="226" t="s">
        <v>41</v>
      </c>
      <c r="I311" s="227"/>
      <c r="J311" s="223"/>
      <c r="K311" s="223"/>
      <c r="L311" s="228"/>
      <c r="M311" s="229"/>
      <c r="N311" s="230"/>
      <c r="O311" s="230"/>
      <c r="P311" s="230"/>
      <c r="Q311" s="230"/>
      <c r="R311" s="230"/>
      <c r="S311" s="230"/>
      <c r="T311" s="231"/>
      <c r="AT311" s="232" t="s">
        <v>154</v>
      </c>
      <c r="AU311" s="232" t="s">
        <v>89</v>
      </c>
      <c r="AV311" s="12" t="s">
        <v>25</v>
      </c>
      <c r="AW311" s="12" t="s">
        <v>156</v>
      </c>
      <c r="AX311" s="12" t="s">
        <v>83</v>
      </c>
      <c r="AY311" s="232" t="s">
        <v>140</v>
      </c>
    </row>
    <row r="312" spans="2:65" s="13" customFormat="1" ht="13.5">
      <c r="B312" s="233"/>
      <c r="C312" s="234"/>
      <c r="D312" s="235" t="s">
        <v>154</v>
      </c>
      <c r="E312" s="236" t="s">
        <v>41</v>
      </c>
      <c r="F312" s="237" t="s">
        <v>148</v>
      </c>
      <c r="G312" s="234"/>
      <c r="H312" s="238">
        <v>4</v>
      </c>
      <c r="I312" s="239"/>
      <c r="J312" s="234"/>
      <c r="K312" s="234"/>
      <c r="L312" s="240"/>
      <c r="M312" s="241"/>
      <c r="N312" s="242"/>
      <c r="O312" s="242"/>
      <c r="P312" s="242"/>
      <c r="Q312" s="242"/>
      <c r="R312" s="242"/>
      <c r="S312" s="242"/>
      <c r="T312" s="243"/>
      <c r="AT312" s="244" t="s">
        <v>154</v>
      </c>
      <c r="AU312" s="244" t="s">
        <v>89</v>
      </c>
      <c r="AV312" s="13" t="s">
        <v>89</v>
      </c>
      <c r="AW312" s="13" t="s">
        <v>156</v>
      </c>
      <c r="AX312" s="13" t="s">
        <v>83</v>
      </c>
      <c r="AY312" s="244" t="s">
        <v>140</v>
      </c>
    </row>
    <row r="313" spans="2:65" s="1" customFormat="1" ht="16.5" customHeight="1">
      <c r="B313" s="42"/>
      <c r="C313" s="206" t="s">
        <v>421</v>
      </c>
      <c r="D313" s="206" t="s">
        <v>143</v>
      </c>
      <c r="E313" s="207" t="s">
        <v>422</v>
      </c>
      <c r="F313" s="208" t="s">
        <v>423</v>
      </c>
      <c r="G313" s="209" t="s">
        <v>200</v>
      </c>
      <c r="H313" s="210">
        <v>69.659000000000006</v>
      </c>
      <c r="I313" s="211"/>
      <c r="J313" s="212">
        <f>ROUND(I313*H313,2)</f>
        <v>0</v>
      </c>
      <c r="K313" s="208" t="s">
        <v>147</v>
      </c>
      <c r="L313" s="62"/>
      <c r="M313" s="213" t="s">
        <v>41</v>
      </c>
      <c r="N313" s="214" t="s">
        <v>54</v>
      </c>
      <c r="O313" s="43"/>
      <c r="P313" s="215">
        <f>O313*H313</f>
        <v>0</v>
      </c>
      <c r="Q313" s="215">
        <v>0</v>
      </c>
      <c r="R313" s="215">
        <f>Q313*H313</f>
        <v>0</v>
      </c>
      <c r="S313" s="215">
        <v>0</v>
      </c>
      <c r="T313" s="216">
        <f>S313*H313</f>
        <v>0</v>
      </c>
      <c r="AR313" s="24" t="s">
        <v>148</v>
      </c>
      <c r="AT313" s="24" t="s">
        <v>143</v>
      </c>
      <c r="AU313" s="24" t="s">
        <v>89</v>
      </c>
      <c r="AY313" s="24" t="s">
        <v>140</v>
      </c>
      <c r="BE313" s="217">
        <f>IF(N313="základní",J313,0)</f>
        <v>0</v>
      </c>
      <c r="BF313" s="217">
        <f>IF(N313="snížená",J313,0)</f>
        <v>0</v>
      </c>
      <c r="BG313" s="217">
        <f>IF(N313="zákl. přenesená",J313,0)</f>
        <v>0</v>
      </c>
      <c r="BH313" s="217">
        <f>IF(N313="sníž. přenesená",J313,0)</f>
        <v>0</v>
      </c>
      <c r="BI313" s="217">
        <f>IF(N313="nulová",J313,0)</f>
        <v>0</v>
      </c>
      <c r="BJ313" s="24" t="s">
        <v>25</v>
      </c>
      <c r="BK313" s="217">
        <f>ROUND(I313*H313,2)</f>
        <v>0</v>
      </c>
      <c r="BL313" s="24" t="s">
        <v>148</v>
      </c>
      <c r="BM313" s="24" t="s">
        <v>424</v>
      </c>
    </row>
    <row r="314" spans="2:65" s="1" customFormat="1" ht="27">
      <c r="B314" s="42"/>
      <c r="C314" s="64"/>
      <c r="D314" s="218" t="s">
        <v>150</v>
      </c>
      <c r="E314" s="64"/>
      <c r="F314" s="219" t="s">
        <v>425</v>
      </c>
      <c r="G314" s="64"/>
      <c r="H314" s="64"/>
      <c r="I314" s="174"/>
      <c r="J314" s="64"/>
      <c r="K314" s="64"/>
      <c r="L314" s="62"/>
      <c r="M314" s="220"/>
      <c r="N314" s="43"/>
      <c r="O314" s="43"/>
      <c r="P314" s="43"/>
      <c r="Q314" s="43"/>
      <c r="R314" s="43"/>
      <c r="S314" s="43"/>
      <c r="T314" s="79"/>
      <c r="AT314" s="24" t="s">
        <v>150</v>
      </c>
      <c r="AU314" s="24" t="s">
        <v>89</v>
      </c>
    </row>
    <row r="315" spans="2:65" s="11" customFormat="1" ht="29.85" customHeight="1">
      <c r="B315" s="189"/>
      <c r="C315" s="190"/>
      <c r="D315" s="203" t="s">
        <v>82</v>
      </c>
      <c r="E315" s="204" t="s">
        <v>426</v>
      </c>
      <c r="F315" s="204" t="s">
        <v>427</v>
      </c>
      <c r="G315" s="190"/>
      <c r="H315" s="190"/>
      <c r="I315" s="193"/>
      <c r="J315" s="205">
        <f>BK315</f>
        <v>0</v>
      </c>
      <c r="K315" s="190"/>
      <c r="L315" s="195"/>
      <c r="M315" s="196"/>
      <c r="N315" s="197"/>
      <c r="O315" s="197"/>
      <c r="P315" s="198">
        <f>SUM(P316:P329)</f>
        <v>0</v>
      </c>
      <c r="Q315" s="197"/>
      <c r="R315" s="198">
        <f>SUM(R316:R329)</f>
        <v>1.05826</v>
      </c>
      <c r="S315" s="197"/>
      <c r="T315" s="199">
        <f>SUM(T316:T329)</f>
        <v>0</v>
      </c>
      <c r="AR315" s="200" t="s">
        <v>25</v>
      </c>
      <c r="AT315" s="201" t="s">
        <v>82</v>
      </c>
      <c r="AU315" s="201" t="s">
        <v>25</v>
      </c>
      <c r="AY315" s="200" t="s">
        <v>140</v>
      </c>
      <c r="BK315" s="202">
        <f>SUM(BK316:BK329)</f>
        <v>0</v>
      </c>
    </row>
    <row r="316" spans="2:65" s="1" customFormat="1" ht="16.5" customHeight="1">
      <c r="B316" s="42"/>
      <c r="C316" s="206" t="s">
        <v>428</v>
      </c>
      <c r="D316" s="206" t="s">
        <v>143</v>
      </c>
      <c r="E316" s="207" t="s">
        <v>429</v>
      </c>
      <c r="F316" s="208" t="s">
        <v>430</v>
      </c>
      <c r="G316" s="209" t="s">
        <v>390</v>
      </c>
      <c r="H316" s="210">
        <v>1</v>
      </c>
      <c r="I316" s="211"/>
      <c r="J316" s="212">
        <f>ROUND(I316*H316,2)</f>
        <v>0</v>
      </c>
      <c r="K316" s="208" t="s">
        <v>147</v>
      </c>
      <c r="L316" s="62"/>
      <c r="M316" s="213" t="s">
        <v>41</v>
      </c>
      <c r="N316" s="214" t="s">
        <v>54</v>
      </c>
      <c r="O316" s="43"/>
      <c r="P316" s="215">
        <f>O316*H316</f>
        <v>0</v>
      </c>
      <c r="Q316" s="215">
        <v>7.0200000000000002E-3</v>
      </c>
      <c r="R316" s="215">
        <f>Q316*H316</f>
        <v>7.0200000000000002E-3</v>
      </c>
      <c r="S316" s="215">
        <v>0</v>
      </c>
      <c r="T316" s="216">
        <f>S316*H316</f>
        <v>0</v>
      </c>
      <c r="AR316" s="24" t="s">
        <v>148</v>
      </c>
      <c r="AT316" s="24" t="s">
        <v>143</v>
      </c>
      <c r="AU316" s="24" t="s">
        <v>89</v>
      </c>
      <c r="AY316" s="24" t="s">
        <v>140</v>
      </c>
      <c r="BE316" s="217">
        <f>IF(N316="základní",J316,0)</f>
        <v>0</v>
      </c>
      <c r="BF316" s="217">
        <f>IF(N316="snížená",J316,0)</f>
        <v>0</v>
      </c>
      <c r="BG316" s="217">
        <f>IF(N316="zákl. přenesená",J316,0)</f>
        <v>0</v>
      </c>
      <c r="BH316" s="217">
        <f>IF(N316="sníž. přenesená",J316,0)</f>
        <v>0</v>
      </c>
      <c r="BI316" s="217">
        <f>IF(N316="nulová",J316,0)</f>
        <v>0</v>
      </c>
      <c r="BJ316" s="24" t="s">
        <v>25</v>
      </c>
      <c r="BK316" s="217">
        <f>ROUND(I316*H316,2)</f>
        <v>0</v>
      </c>
      <c r="BL316" s="24" t="s">
        <v>148</v>
      </c>
      <c r="BM316" s="24" t="s">
        <v>431</v>
      </c>
    </row>
    <row r="317" spans="2:65" s="1" customFormat="1" ht="27">
      <c r="B317" s="42"/>
      <c r="C317" s="64"/>
      <c r="D317" s="218" t="s">
        <v>150</v>
      </c>
      <c r="E317" s="64"/>
      <c r="F317" s="219" t="s">
        <v>432</v>
      </c>
      <c r="G317" s="64"/>
      <c r="H317" s="64"/>
      <c r="I317" s="174"/>
      <c r="J317" s="64"/>
      <c r="K317" s="64"/>
      <c r="L317" s="62"/>
      <c r="M317" s="220"/>
      <c r="N317" s="43"/>
      <c r="O317" s="43"/>
      <c r="P317" s="43"/>
      <c r="Q317" s="43"/>
      <c r="R317" s="43"/>
      <c r="S317" s="43"/>
      <c r="T317" s="79"/>
      <c r="AT317" s="24" t="s">
        <v>150</v>
      </c>
      <c r="AU317" s="24" t="s">
        <v>89</v>
      </c>
    </row>
    <row r="318" spans="2:65" s="1" customFormat="1" ht="40.5">
      <c r="B318" s="42"/>
      <c r="C318" s="64"/>
      <c r="D318" s="218" t="s">
        <v>152</v>
      </c>
      <c r="E318" s="64"/>
      <c r="F318" s="221" t="s">
        <v>433</v>
      </c>
      <c r="G318" s="64"/>
      <c r="H318" s="64"/>
      <c r="I318" s="174"/>
      <c r="J318" s="64"/>
      <c r="K318" s="64"/>
      <c r="L318" s="62"/>
      <c r="M318" s="220"/>
      <c r="N318" s="43"/>
      <c r="O318" s="43"/>
      <c r="P318" s="43"/>
      <c r="Q318" s="43"/>
      <c r="R318" s="43"/>
      <c r="S318" s="43"/>
      <c r="T318" s="79"/>
      <c r="AT318" s="24" t="s">
        <v>152</v>
      </c>
      <c r="AU318" s="24" t="s">
        <v>89</v>
      </c>
    </row>
    <row r="319" spans="2:65" s="12" customFormat="1" ht="13.5">
      <c r="B319" s="222"/>
      <c r="C319" s="223"/>
      <c r="D319" s="218" t="s">
        <v>154</v>
      </c>
      <c r="E319" s="224" t="s">
        <v>41</v>
      </c>
      <c r="F319" s="225" t="s">
        <v>434</v>
      </c>
      <c r="G319" s="223"/>
      <c r="H319" s="226" t="s">
        <v>41</v>
      </c>
      <c r="I319" s="227"/>
      <c r="J319" s="223"/>
      <c r="K319" s="223"/>
      <c r="L319" s="228"/>
      <c r="M319" s="229"/>
      <c r="N319" s="230"/>
      <c r="O319" s="230"/>
      <c r="P319" s="230"/>
      <c r="Q319" s="230"/>
      <c r="R319" s="230"/>
      <c r="S319" s="230"/>
      <c r="T319" s="231"/>
      <c r="AT319" s="232" t="s">
        <v>154</v>
      </c>
      <c r="AU319" s="232" t="s">
        <v>89</v>
      </c>
      <c r="AV319" s="12" t="s">
        <v>25</v>
      </c>
      <c r="AW319" s="12" t="s">
        <v>156</v>
      </c>
      <c r="AX319" s="12" t="s">
        <v>83</v>
      </c>
      <c r="AY319" s="232" t="s">
        <v>140</v>
      </c>
    </row>
    <row r="320" spans="2:65" s="13" customFormat="1" ht="13.5">
      <c r="B320" s="233"/>
      <c r="C320" s="234"/>
      <c r="D320" s="235" t="s">
        <v>154</v>
      </c>
      <c r="E320" s="236" t="s">
        <v>41</v>
      </c>
      <c r="F320" s="237" t="s">
        <v>25</v>
      </c>
      <c r="G320" s="234"/>
      <c r="H320" s="238">
        <v>1</v>
      </c>
      <c r="I320" s="239"/>
      <c r="J320" s="234"/>
      <c r="K320" s="234"/>
      <c r="L320" s="240"/>
      <c r="M320" s="241"/>
      <c r="N320" s="242"/>
      <c r="O320" s="242"/>
      <c r="P320" s="242"/>
      <c r="Q320" s="242"/>
      <c r="R320" s="242"/>
      <c r="S320" s="242"/>
      <c r="T320" s="243"/>
      <c r="AT320" s="244" t="s">
        <v>154</v>
      </c>
      <c r="AU320" s="244" t="s">
        <v>89</v>
      </c>
      <c r="AV320" s="13" t="s">
        <v>89</v>
      </c>
      <c r="AW320" s="13" t="s">
        <v>156</v>
      </c>
      <c r="AX320" s="13" t="s">
        <v>25</v>
      </c>
      <c r="AY320" s="244" t="s">
        <v>140</v>
      </c>
    </row>
    <row r="321" spans="2:65" s="1" customFormat="1" ht="16.5" customHeight="1">
      <c r="B321" s="42"/>
      <c r="C321" s="248" t="s">
        <v>435</v>
      </c>
      <c r="D321" s="248" t="s">
        <v>239</v>
      </c>
      <c r="E321" s="249" t="s">
        <v>436</v>
      </c>
      <c r="F321" s="250" t="s">
        <v>437</v>
      </c>
      <c r="G321" s="251" t="s">
        <v>390</v>
      </c>
      <c r="H321" s="252">
        <v>1</v>
      </c>
      <c r="I321" s="253"/>
      <c r="J321" s="254">
        <f>ROUND(I321*H321,2)</f>
        <v>0</v>
      </c>
      <c r="K321" s="250" t="s">
        <v>147</v>
      </c>
      <c r="L321" s="255"/>
      <c r="M321" s="256" t="s">
        <v>41</v>
      </c>
      <c r="N321" s="257" t="s">
        <v>54</v>
      </c>
      <c r="O321" s="43"/>
      <c r="P321" s="215">
        <f>O321*H321</f>
        <v>0</v>
      </c>
      <c r="Q321" s="215">
        <v>0.11799999999999999</v>
      </c>
      <c r="R321" s="215">
        <f>Q321*H321</f>
        <v>0.11799999999999999</v>
      </c>
      <c r="S321" s="215">
        <v>0</v>
      </c>
      <c r="T321" s="216">
        <f>S321*H321</f>
        <v>0</v>
      </c>
      <c r="AR321" s="24" t="s">
        <v>197</v>
      </c>
      <c r="AT321" s="24" t="s">
        <v>239</v>
      </c>
      <c r="AU321" s="24" t="s">
        <v>89</v>
      </c>
      <c r="AY321" s="24" t="s">
        <v>140</v>
      </c>
      <c r="BE321" s="217">
        <f>IF(N321="základní",J321,0)</f>
        <v>0</v>
      </c>
      <c r="BF321" s="217">
        <f>IF(N321="snížená",J321,0)</f>
        <v>0</v>
      </c>
      <c r="BG321" s="217">
        <f>IF(N321="zákl. přenesená",J321,0)</f>
        <v>0</v>
      </c>
      <c r="BH321" s="217">
        <f>IF(N321="sníž. přenesená",J321,0)</f>
        <v>0</v>
      </c>
      <c r="BI321" s="217">
        <f>IF(N321="nulová",J321,0)</f>
        <v>0</v>
      </c>
      <c r="BJ321" s="24" t="s">
        <v>25</v>
      </c>
      <c r="BK321" s="217">
        <f>ROUND(I321*H321,2)</f>
        <v>0</v>
      </c>
      <c r="BL321" s="24" t="s">
        <v>148</v>
      </c>
      <c r="BM321" s="24" t="s">
        <v>438</v>
      </c>
    </row>
    <row r="322" spans="2:65" s="1" customFormat="1" ht="13.5">
      <c r="B322" s="42"/>
      <c r="C322" s="64"/>
      <c r="D322" s="218" t="s">
        <v>150</v>
      </c>
      <c r="E322" s="64"/>
      <c r="F322" s="219" t="s">
        <v>437</v>
      </c>
      <c r="G322" s="64"/>
      <c r="H322" s="64"/>
      <c r="I322" s="174"/>
      <c r="J322" s="64"/>
      <c r="K322" s="64"/>
      <c r="L322" s="62"/>
      <c r="M322" s="220"/>
      <c r="N322" s="43"/>
      <c r="O322" s="43"/>
      <c r="P322" s="43"/>
      <c r="Q322" s="43"/>
      <c r="R322" s="43"/>
      <c r="S322" s="43"/>
      <c r="T322" s="79"/>
      <c r="AT322" s="24" t="s">
        <v>150</v>
      </c>
      <c r="AU322" s="24" t="s">
        <v>89</v>
      </c>
    </row>
    <row r="323" spans="2:65" s="12" customFormat="1" ht="13.5">
      <c r="B323" s="222"/>
      <c r="C323" s="223"/>
      <c r="D323" s="218" t="s">
        <v>154</v>
      </c>
      <c r="E323" s="224" t="s">
        <v>41</v>
      </c>
      <c r="F323" s="225" t="s">
        <v>434</v>
      </c>
      <c r="G323" s="223"/>
      <c r="H323" s="226" t="s">
        <v>41</v>
      </c>
      <c r="I323" s="227"/>
      <c r="J323" s="223"/>
      <c r="K323" s="223"/>
      <c r="L323" s="228"/>
      <c r="M323" s="229"/>
      <c r="N323" s="230"/>
      <c r="O323" s="230"/>
      <c r="P323" s="230"/>
      <c r="Q323" s="230"/>
      <c r="R323" s="230"/>
      <c r="S323" s="230"/>
      <c r="T323" s="231"/>
      <c r="AT323" s="232" t="s">
        <v>154</v>
      </c>
      <c r="AU323" s="232" t="s">
        <v>89</v>
      </c>
      <c r="AV323" s="12" t="s">
        <v>25</v>
      </c>
      <c r="AW323" s="12" t="s">
        <v>156</v>
      </c>
      <c r="AX323" s="12" t="s">
        <v>83</v>
      </c>
      <c r="AY323" s="232" t="s">
        <v>140</v>
      </c>
    </row>
    <row r="324" spans="2:65" s="13" customFormat="1" ht="13.5">
      <c r="B324" s="233"/>
      <c r="C324" s="234"/>
      <c r="D324" s="235" t="s">
        <v>154</v>
      </c>
      <c r="E324" s="236" t="s">
        <v>41</v>
      </c>
      <c r="F324" s="237" t="s">
        <v>25</v>
      </c>
      <c r="G324" s="234"/>
      <c r="H324" s="238">
        <v>1</v>
      </c>
      <c r="I324" s="239"/>
      <c r="J324" s="234"/>
      <c r="K324" s="234"/>
      <c r="L324" s="240"/>
      <c r="M324" s="241"/>
      <c r="N324" s="242"/>
      <c r="O324" s="242"/>
      <c r="P324" s="242"/>
      <c r="Q324" s="242"/>
      <c r="R324" s="242"/>
      <c r="S324" s="242"/>
      <c r="T324" s="243"/>
      <c r="AT324" s="244" t="s">
        <v>154</v>
      </c>
      <c r="AU324" s="244" t="s">
        <v>89</v>
      </c>
      <c r="AV324" s="13" t="s">
        <v>89</v>
      </c>
      <c r="AW324" s="13" t="s">
        <v>156</v>
      </c>
      <c r="AX324" s="13" t="s">
        <v>25</v>
      </c>
      <c r="AY324" s="244" t="s">
        <v>140</v>
      </c>
    </row>
    <row r="325" spans="2:65" s="1" customFormat="1" ht="25.5" customHeight="1">
      <c r="B325" s="42"/>
      <c r="C325" s="206" t="s">
        <v>439</v>
      </c>
      <c r="D325" s="206" t="s">
        <v>143</v>
      </c>
      <c r="E325" s="207" t="s">
        <v>440</v>
      </c>
      <c r="F325" s="208" t="s">
        <v>441</v>
      </c>
      <c r="G325" s="209" t="s">
        <v>390</v>
      </c>
      <c r="H325" s="210">
        <v>3</v>
      </c>
      <c r="I325" s="211"/>
      <c r="J325" s="212">
        <f>ROUND(I325*H325,2)</f>
        <v>0</v>
      </c>
      <c r="K325" s="208" t="s">
        <v>147</v>
      </c>
      <c r="L325" s="62"/>
      <c r="M325" s="213" t="s">
        <v>41</v>
      </c>
      <c r="N325" s="214" t="s">
        <v>54</v>
      </c>
      <c r="O325" s="43"/>
      <c r="P325" s="215">
        <f>O325*H325</f>
        <v>0</v>
      </c>
      <c r="Q325" s="215">
        <v>0.31108000000000002</v>
      </c>
      <c r="R325" s="215">
        <f>Q325*H325</f>
        <v>0.93324000000000007</v>
      </c>
      <c r="S325" s="215">
        <v>0</v>
      </c>
      <c r="T325" s="216">
        <f>S325*H325</f>
        <v>0</v>
      </c>
      <c r="AR325" s="24" t="s">
        <v>148</v>
      </c>
      <c r="AT325" s="24" t="s">
        <v>143</v>
      </c>
      <c r="AU325" s="24" t="s">
        <v>89</v>
      </c>
      <c r="AY325" s="24" t="s">
        <v>140</v>
      </c>
      <c r="BE325" s="217">
        <f>IF(N325="základní",J325,0)</f>
        <v>0</v>
      </c>
      <c r="BF325" s="217">
        <f>IF(N325="snížená",J325,0)</f>
        <v>0</v>
      </c>
      <c r="BG325" s="217">
        <f>IF(N325="zákl. přenesená",J325,0)</f>
        <v>0</v>
      </c>
      <c r="BH325" s="217">
        <f>IF(N325="sníž. přenesená",J325,0)</f>
        <v>0</v>
      </c>
      <c r="BI325" s="217">
        <f>IF(N325="nulová",J325,0)</f>
        <v>0</v>
      </c>
      <c r="BJ325" s="24" t="s">
        <v>25</v>
      </c>
      <c r="BK325" s="217">
        <f>ROUND(I325*H325,2)</f>
        <v>0</v>
      </c>
      <c r="BL325" s="24" t="s">
        <v>148</v>
      </c>
      <c r="BM325" s="24" t="s">
        <v>442</v>
      </c>
    </row>
    <row r="326" spans="2:65" s="1" customFormat="1" ht="27">
      <c r="B326" s="42"/>
      <c r="C326" s="64"/>
      <c r="D326" s="218" t="s">
        <v>150</v>
      </c>
      <c r="E326" s="64"/>
      <c r="F326" s="219" t="s">
        <v>443</v>
      </c>
      <c r="G326" s="64"/>
      <c r="H326" s="64"/>
      <c r="I326" s="174"/>
      <c r="J326" s="64"/>
      <c r="K326" s="64"/>
      <c r="L326" s="62"/>
      <c r="M326" s="220"/>
      <c r="N326" s="43"/>
      <c r="O326" s="43"/>
      <c r="P326" s="43"/>
      <c r="Q326" s="43"/>
      <c r="R326" s="43"/>
      <c r="S326" s="43"/>
      <c r="T326" s="79"/>
      <c r="AT326" s="24" t="s">
        <v>150</v>
      </c>
      <c r="AU326" s="24" t="s">
        <v>89</v>
      </c>
    </row>
    <row r="327" spans="2:65" s="1" customFormat="1" ht="108">
      <c r="B327" s="42"/>
      <c r="C327" s="64"/>
      <c r="D327" s="218" t="s">
        <v>152</v>
      </c>
      <c r="E327" s="64"/>
      <c r="F327" s="221" t="s">
        <v>444</v>
      </c>
      <c r="G327" s="64"/>
      <c r="H327" s="64"/>
      <c r="I327" s="174"/>
      <c r="J327" s="64"/>
      <c r="K327" s="64"/>
      <c r="L327" s="62"/>
      <c r="M327" s="220"/>
      <c r="N327" s="43"/>
      <c r="O327" s="43"/>
      <c r="P327" s="43"/>
      <c r="Q327" s="43"/>
      <c r="R327" s="43"/>
      <c r="S327" s="43"/>
      <c r="T327" s="79"/>
      <c r="AT327" s="24" t="s">
        <v>152</v>
      </c>
      <c r="AU327" s="24" t="s">
        <v>89</v>
      </c>
    </row>
    <row r="328" spans="2:65" s="12" customFormat="1" ht="13.5">
      <c r="B328" s="222"/>
      <c r="C328" s="223"/>
      <c r="D328" s="218" t="s">
        <v>154</v>
      </c>
      <c r="E328" s="224" t="s">
        <v>41</v>
      </c>
      <c r="F328" s="225" t="s">
        <v>445</v>
      </c>
      <c r="G328" s="223"/>
      <c r="H328" s="226" t="s">
        <v>41</v>
      </c>
      <c r="I328" s="227"/>
      <c r="J328" s="223"/>
      <c r="K328" s="223"/>
      <c r="L328" s="228"/>
      <c r="M328" s="229"/>
      <c r="N328" s="230"/>
      <c r="O328" s="230"/>
      <c r="P328" s="230"/>
      <c r="Q328" s="230"/>
      <c r="R328" s="230"/>
      <c r="S328" s="230"/>
      <c r="T328" s="231"/>
      <c r="AT328" s="232" t="s">
        <v>154</v>
      </c>
      <c r="AU328" s="232" t="s">
        <v>89</v>
      </c>
      <c r="AV328" s="12" t="s">
        <v>25</v>
      </c>
      <c r="AW328" s="12" t="s">
        <v>156</v>
      </c>
      <c r="AX328" s="12" t="s">
        <v>83</v>
      </c>
      <c r="AY328" s="232" t="s">
        <v>140</v>
      </c>
    </row>
    <row r="329" spans="2:65" s="13" customFormat="1" ht="13.5">
      <c r="B329" s="233"/>
      <c r="C329" s="234"/>
      <c r="D329" s="218" t="s">
        <v>154</v>
      </c>
      <c r="E329" s="245" t="s">
        <v>41</v>
      </c>
      <c r="F329" s="246" t="s">
        <v>164</v>
      </c>
      <c r="G329" s="234"/>
      <c r="H329" s="247">
        <v>3</v>
      </c>
      <c r="I329" s="239"/>
      <c r="J329" s="234"/>
      <c r="K329" s="234"/>
      <c r="L329" s="240"/>
      <c r="M329" s="241"/>
      <c r="N329" s="242"/>
      <c r="O329" s="242"/>
      <c r="P329" s="242"/>
      <c r="Q329" s="242"/>
      <c r="R329" s="242"/>
      <c r="S329" s="242"/>
      <c r="T329" s="243"/>
      <c r="AT329" s="244" t="s">
        <v>154</v>
      </c>
      <c r="AU329" s="244" t="s">
        <v>89</v>
      </c>
      <c r="AV329" s="13" t="s">
        <v>89</v>
      </c>
      <c r="AW329" s="13" t="s">
        <v>156</v>
      </c>
      <c r="AX329" s="13" t="s">
        <v>25</v>
      </c>
      <c r="AY329" s="244" t="s">
        <v>140</v>
      </c>
    </row>
    <row r="330" spans="2:65" s="11" customFormat="1" ht="29.85" customHeight="1">
      <c r="B330" s="189"/>
      <c r="C330" s="190"/>
      <c r="D330" s="203" t="s">
        <v>82</v>
      </c>
      <c r="E330" s="204" t="s">
        <v>446</v>
      </c>
      <c r="F330" s="204" t="s">
        <v>447</v>
      </c>
      <c r="G330" s="190"/>
      <c r="H330" s="190"/>
      <c r="I330" s="193"/>
      <c r="J330" s="205">
        <f>BK330</f>
        <v>0</v>
      </c>
      <c r="K330" s="190"/>
      <c r="L330" s="195"/>
      <c r="M330" s="196"/>
      <c r="N330" s="197"/>
      <c r="O330" s="197"/>
      <c r="P330" s="198">
        <f>SUM(P331:P347)</f>
        <v>0</v>
      </c>
      <c r="Q330" s="197"/>
      <c r="R330" s="198">
        <f>SUM(R331:R347)</f>
        <v>0.23955625000000003</v>
      </c>
      <c r="S330" s="197"/>
      <c r="T330" s="199">
        <f>SUM(T331:T347)</f>
        <v>0</v>
      </c>
      <c r="AR330" s="200" t="s">
        <v>25</v>
      </c>
      <c r="AT330" s="201" t="s">
        <v>82</v>
      </c>
      <c r="AU330" s="201" t="s">
        <v>25</v>
      </c>
      <c r="AY330" s="200" t="s">
        <v>140</v>
      </c>
      <c r="BK330" s="202">
        <f>SUM(BK331:BK347)</f>
        <v>0</v>
      </c>
    </row>
    <row r="331" spans="2:65" s="1" customFormat="1" ht="16.5" customHeight="1">
      <c r="B331" s="42"/>
      <c r="C331" s="206" t="s">
        <v>448</v>
      </c>
      <c r="D331" s="206" t="s">
        <v>143</v>
      </c>
      <c r="E331" s="207" t="s">
        <v>449</v>
      </c>
      <c r="F331" s="208" t="s">
        <v>450</v>
      </c>
      <c r="G331" s="209" t="s">
        <v>160</v>
      </c>
      <c r="H331" s="210">
        <v>0.125</v>
      </c>
      <c r="I331" s="211"/>
      <c r="J331" s="212">
        <f>ROUND(I331*H331,2)</f>
        <v>0</v>
      </c>
      <c r="K331" s="208" t="s">
        <v>147</v>
      </c>
      <c r="L331" s="62"/>
      <c r="M331" s="213" t="s">
        <v>41</v>
      </c>
      <c r="N331" s="214" t="s">
        <v>54</v>
      </c>
      <c r="O331" s="43"/>
      <c r="P331" s="215">
        <f>O331*H331</f>
        <v>0</v>
      </c>
      <c r="Q331" s="215">
        <v>1.8907700000000001</v>
      </c>
      <c r="R331" s="215">
        <f>Q331*H331</f>
        <v>0.23634625000000001</v>
      </c>
      <c r="S331" s="215">
        <v>0</v>
      </c>
      <c r="T331" s="216">
        <f>S331*H331</f>
        <v>0</v>
      </c>
      <c r="AR331" s="24" t="s">
        <v>148</v>
      </c>
      <c r="AT331" s="24" t="s">
        <v>143</v>
      </c>
      <c r="AU331" s="24" t="s">
        <v>89</v>
      </c>
      <c r="AY331" s="24" t="s">
        <v>140</v>
      </c>
      <c r="BE331" s="217">
        <f>IF(N331="základní",J331,0)</f>
        <v>0</v>
      </c>
      <c r="BF331" s="217">
        <f>IF(N331="snížená",J331,0)</f>
        <v>0</v>
      </c>
      <c r="BG331" s="217">
        <f>IF(N331="zákl. přenesená",J331,0)</f>
        <v>0</v>
      </c>
      <c r="BH331" s="217">
        <f>IF(N331="sníž. přenesená",J331,0)</f>
        <v>0</v>
      </c>
      <c r="BI331" s="217">
        <f>IF(N331="nulová",J331,0)</f>
        <v>0</v>
      </c>
      <c r="BJ331" s="24" t="s">
        <v>25</v>
      </c>
      <c r="BK331" s="217">
        <f>ROUND(I331*H331,2)</f>
        <v>0</v>
      </c>
      <c r="BL331" s="24" t="s">
        <v>148</v>
      </c>
      <c r="BM331" s="24" t="s">
        <v>451</v>
      </c>
    </row>
    <row r="332" spans="2:65" s="1" customFormat="1" ht="13.5">
      <c r="B332" s="42"/>
      <c r="C332" s="64"/>
      <c r="D332" s="218" t="s">
        <v>150</v>
      </c>
      <c r="E332" s="64"/>
      <c r="F332" s="219" t="s">
        <v>452</v>
      </c>
      <c r="G332" s="64"/>
      <c r="H332" s="64"/>
      <c r="I332" s="174"/>
      <c r="J332" s="64"/>
      <c r="K332" s="64"/>
      <c r="L332" s="62"/>
      <c r="M332" s="220"/>
      <c r="N332" s="43"/>
      <c r="O332" s="43"/>
      <c r="P332" s="43"/>
      <c r="Q332" s="43"/>
      <c r="R332" s="43"/>
      <c r="S332" s="43"/>
      <c r="T332" s="79"/>
      <c r="AT332" s="24" t="s">
        <v>150</v>
      </c>
      <c r="AU332" s="24" t="s">
        <v>89</v>
      </c>
    </row>
    <row r="333" spans="2:65" s="1" customFormat="1" ht="54">
      <c r="B333" s="42"/>
      <c r="C333" s="64"/>
      <c r="D333" s="218" t="s">
        <v>152</v>
      </c>
      <c r="E333" s="64"/>
      <c r="F333" s="221" t="s">
        <v>453</v>
      </c>
      <c r="G333" s="64"/>
      <c r="H333" s="64"/>
      <c r="I333" s="174"/>
      <c r="J333" s="64"/>
      <c r="K333" s="64"/>
      <c r="L333" s="62"/>
      <c r="M333" s="220"/>
      <c r="N333" s="43"/>
      <c r="O333" s="43"/>
      <c r="P333" s="43"/>
      <c r="Q333" s="43"/>
      <c r="R333" s="43"/>
      <c r="S333" s="43"/>
      <c r="T333" s="79"/>
      <c r="AT333" s="24" t="s">
        <v>152</v>
      </c>
      <c r="AU333" s="24" t="s">
        <v>89</v>
      </c>
    </row>
    <row r="334" spans="2:65" s="12" customFormat="1" ht="13.5">
      <c r="B334" s="222"/>
      <c r="C334" s="223"/>
      <c r="D334" s="218" t="s">
        <v>154</v>
      </c>
      <c r="E334" s="224" t="s">
        <v>41</v>
      </c>
      <c r="F334" s="225" t="s">
        <v>434</v>
      </c>
      <c r="G334" s="223"/>
      <c r="H334" s="226" t="s">
        <v>41</v>
      </c>
      <c r="I334" s="227"/>
      <c r="J334" s="223"/>
      <c r="K334" s="223"/>
      <c r="L334" s="228"/>
      <c r="M334" s="229"/>
      <c r="N334" s="230"/>
      <c r="O334" s="230"/>
      <c r="P334" s="230"/>
      <c r="Q334" s="230"/>
      <c r="R334" s="230"/>
      <c r="S334" s="230"/>
      <c r="T334" s="231"/>
      <c r="AT334" s="232" t="s">
        <v>154</v>
      </c>
      <c r="AU334" s="232" t="s">
        <v>89</v>
      </c>
      <c r="AV334" s="12" t="s">
        <v>25</v>
      </c>
      <c r="AW334" s="12" t="s">
        <v>156</v>
      </c>
      <c r="AX334" s="12" t="s">
        <v>83</v>
      </c>
      <c r="AY334" s="232" t="s">
        <v>140</v>
      </c>
    </row>
    <row r="335" spans="2:65" s="13" customFormat="1" ht="13.5">
      <c r="B335" s="233"/>
      <c r="C335" s="234"/>
      <c r="D335" s="235" t="s">
        <v>154</v>
      </c>
      <c r="E335" s="236" t="s">
        <v>41</v>
      </c>
      <c r="F335" s="237" t="s">
        <v>454</v>
      </c>
      <c r="G335" s="234"/>
      <c r="H335" s="238">
        <v>0.125</v>
      </c>
      <c r="I335" s="239"/>
      <c r="J335" s="234"/>
      <c r="K335" s="234"/>
      <c r="L335" s="240"/>
      <c r="M335" s="241"/>
      <c r="N335" s="242"/>
      <c r="O335" s="242"/>
      <c r="P335" s="242"/>
      <c r="Q335" s="242"/>
      <c r="R335" s="242"/>
      <c r="S335" s="242"/>
      <c r="T335" s="243"/>
      <c r="AT335" s="244" t="s">
        <v>154</v>
      </c>
      <c r="AU335" s="244" t="s">
        <v>89</v>
      </c>
      <c r="AV335" s="13" t="s">
        <v>89</v>
      </c>
      <c r="AW335" s="13" t="s">
        <v>156</v>
      </c>
      <c r="AX335" s="13" t="s">
        <v>83</v>
      </c>
      <c r="AY335" s="244" t="s">
        <v>140</v>
      </c>
    </row>
    <row r="336" spans="2:65" s="1" customFormat="1" ht="25.5" customHeight="1">
      <c r="B336" s="42"/>
      <c r="C336" s="206" t="s">
        <v>455</v>
      </c>
      <c r="D336" s="206" t="s">
        <v>143</v>
      </c>
      <c r="E336" s="207" t="s">
        <v>456</v>
      </c>
      <c r="F336" s="208" t="s">
        <v>457</v>
      </c>
      <c r="G336" s="209" t="s">
        <v>382</v>
      </c>
      <c r="H336" s="210">
        <v>1</v>
      </c>
      <c r="I336" s="211"/>
      <c r="J336" s="212">
        <f>ROUND(I336*H336,2)</f>
        <v>0</v>
      </c>
      <c r="K336" s="208" t="s">
        <v>147</v>
      </c>
      <c r="L336" s="62"/>
      <c r="M336" s="213" t="s">
        <v>41</v>
      </c>
      <c r="N336" s="214" t="s">
        <v>54</v>
      </c>
      <c r="O336" s="43"/>
      <c r="P336" s="215">
        <f>O336*H336</f>
        <v>0</v>
      </c>
      <c r="Q336" s="215">
        <v>1.0000000000000001E-5</v>
      </c>
      <c r="R336" s="215">
        <f>Q336*H336</f>
        <v>1.0000000000000001E-5</v>
      </c>
      <c r="S336" s="215">
        <v>0</v>
      </c>
      <c r="T336" s="216">
        <f>S336*H336</f>
        <v>0</v>
      </c>
      <c r="AR336" s="24" t="s">
        <v>148</v>
      </c>
      <c r="AT336" s="24" t="s">
        <v>143</v>
      </c>
      <c r="AU336" s="24" t="s">
        <v>89</v>
      </c>
      <c r="AY336" s="24" t="s">
        <v>140</v>
      </c>
      <c r="BE336" s="217">
        <f>IF(N336="základní",J336,0)</f>
        <v>0</v>
      </c>
      <c r="BF336" s="217">
        <f>IF(N336="snížená",J336,0)</f>
        <v>0</v>
      </c>
      <c r="BG336" s="217">
        <f>IF(N336="zákl. přenesená",J336,0)</f>
        <v>0</v>
      </c>
      <c r="BH336" s="217">
        <f>IF(N336="sníž. přenesená",J336,0)</f>
        <v>0</v>
      </c>
      <c r="BI336" s="217">
        <f>IF(N336="nulová",J336,0)</f>
        <v>0</v>
      </c>
      <c r="BJ336" s="24" t="s">
        <v>25</v>
      </c>
      <c r="BK336" s="217">
        <f>ROUND(I336*H336,2)</f>
        <v>0</v>
      </c>
      <c r="BL336" s="24" t="s">
        <v>148</v>
      </c>
      <c r="BM336" s="24" t="s">
        <v>458</v>
      </c>
    </row>
    <row r="337" spans="2:65" s="1" customFormat="1" ht="27">
      <c r="B337" s="42"/>
      <c r="C337" s="64"/>
      <c r="D337" s="218" t="s">
        <v>150</v>
      </c>
      <c r="E337" s="64"/>
      <c r="F337" s="219" t="s">
        <v>459</v>
      </c>
      <c r="G337" s="64"/>
      <c r="H337" s="64"/>
      <c r="I337" s="174"/>
      <c r="J337" s="64"/>
      <c r="K337" s="64"/>
      <c r="L337" s="62"/>
      <c r="M337" s="220"/>
      <c r="N337" s="43"/>
      <c r="O337" s="43"/>
      <c r="P337" s="43"/>
      <c r="Q337" s="43"/>
      <c r="R337" s="43"/>
      <c r="S337" s="43"/>
      <c r="T337" s="79"/>
      <c r="AT337" s="24" t="s">
        <v>150</v>
      </c>
      <c r="AU337" s="24" t="s">
        <v>89</v>
      </c>
    </row>
    <row r="338" spans="2:65" s="1" customFormat="1" ht="67.5">
      <c r="B338" s="42"/>
      <c r="C338" s="64"/>
      <c r="D338" s="218" t="s">
        <v>152</v>
      </c>
      <c r="E338" s="64"/>
      <c r="F338" s="221" t="s">
        <v>460</v>
      </c>
      <c r="G338" s="64"/>
      <c r="H338" s="64"/>
      <c r="I338" s="174"/>
      <c r="J338" s="64"/>
      <c r="K338" s="64"/>
      <c r="L338" s="62"/>
      <c r="M338" s="220"/>
      <c r="N338" s="43"/>
      <c r="O338" s="43"/>
      <c r="P338" s="43"/>
      <c r="Q338" s="43"/>
      <c r="R338" s="43"/>
      <c r="S338" s="43"/>
      <c r="T338" s="79"/>
      <c r="AT338" s="24" t="s">
        <v>152</v>
      </c>
      <c r="AU338" s="24" t="s">
        <v>89</v>
      </c>
    </row>
    <row r="339" spans="2:65" s="12" customFormat="1" ht="13.5">
      <c r="B339" s="222"/>
      <c r="C339" s="223"/>
      <c r="D339" s="218" t="s">
        <v>154</v>
      </c>
      <c r="E339" s="224" t="s">
        <v>41</v>
      </c>
      <c r="F339" s="225" t="s">
        <v>434</v>
      </c>
      <c r="G339" s="223"/>
      <c r="H339" s="226" t="s">
        <v>41</v>
      </c>
      <c r="I339" s="227"/>
      <c r="J339" s="223"/>
      <c r="K339" s="223"/>
      <c r="L339" s="228"/>
      <c r="M339" s="229"/>
      <c r="N339" s="230"/>
      <c r="O339" s="230"/>
      <c r="P339" s="230"/>
      <c r="Q339" s="230"/>
      <c r="R339" s="230"/>
      <c r="S339" s="230"/>
      <c r="T339" s="231"/>
      <c r="AT339" s="232" t="s">
        <v>154</v>
      </c>
      <c r="AU339" s="232" t="s">
        <v>89</v>
      </c>
      <c r="AV339" s="12" t="s">
        <v>25</v>
      </c>
      <c r="AW339" s="12" t="s">
        <v>156</v>
      </c>
      <c r="AX339" s="12" t="s">
        <v>83</v>
      </c>
      <c r="AY339" s="232" t="s">
        <v>140</v>
      </c>
    </row>
    <row r="340" spans="2:65" s="13" customFormat="1" ht="13.5">
      <c r="B340" s="233"/>
      <c r="C340" s="234"/>
      <c r="D340" s="235" t="s">
        <v>154</v>
      </c>
      <c r="E340" s="236" t="s">
        <v>41</v>
      </c>
      <c r="F340" s="237" t="s">
        <v>25</v>
      </c>
      <c r="G340" s="234"/>
      <c r="H340" s="238">
        <v>1</v>
      </c>
      <c r="I340" s="239"/>
      <c r="J340" s="234"/>
      <c r="K340" s="234"/>
      <c r="L340" s="240"/>
      <c r="M340" s="241"/>
      <c r="N340" s="242"/>
      <c r="O340" s="242"/>
      <c r="P340" s="242"/>
      <c r="Q340" s="242"/>
      <c r="R340" s="242"/>
      <c r="S340" s="242"/>
      <c r="T340" s="243"/>
      <c r="AT340" s="244" t="s">
        <v>154</v>
      </c>
      <c r="AU340" s="244" t="s">
        <v>89</v>
      </c>
      <c r="AV340" s="13" t="s">
        <v>89</v>
      </c>
      <c r="AW340" s="13" t="s">
        <v>156</v>
      </c>
      <c r="AX340" s="13" t="s">
        <v>83</v>
      </c>
      <c r="AY340" s="244" t="s">
        <v>140</v>
      </c>
    </row>
    <row r="341" spans="2:65" s="1" customFormat="1" ht="16.5" customHeight="1">
      <c r="B341" s="42"/>
      <c r="C341" s="248" t="s">
        <v>461</v>
      </c>
      <c r="D341" s="248" t="s">
        <v>239</v>
      </c>
      <c r="E341" s="249" t="s">
        <v>462</v>
      </c>
      <c r="F341" s="250" t="s">
        <v>463</v>
      </c>
      <c r="G341" s="251" t="s">
        <v>390</v>
      </c>
      <c r="H341" s="252">
        <v>1</v>
      </c>
      <c r="I341" s="253"/>
      <c r="J341" s="254">
        <f>ROUND(I341*H341,2)</f>
        <v>0</v>
      </c>
      <c r="K341" s="250" t="s">
        <v>147</v>
      </c>
      <c r="L341" s="255"/>
      <c r="M341" s="256" t="s">
        <v>41</v>
      </c>
      <c r="N341" s="257" t="s">
        <v>54</v>
      </c>
      <c r="O341" s="43"/>
      <c r="P341" s="215">
        <f>O341*H341</f>
        <v>0</v>
      </c>
      <c r="Q341" s="215">
        <v>3.2000000000000002E-3</v>
      </c>
      <c r="R341" s="215">
        <f>Q341*H341</f>
        <v>3.2000000000000002E-3</v>
      </c>
      <c r="S341" s="215">
        <v>0</v>
      </c>
      <c r="T341" s="216">
        <f>S341*H341</f>
        <v>0</v>
      </c>
      <c r="AR341" s="24" t="s">
        <v>197</v>
      </c>
      <c r="AT341" s="24" t="s">
        <v>239</v>
      </c>
      <c r="AU341" s="24" t="s">
        <v>89</v>
      </c>
      <c r="AY341" s="24" t="s">
        <v>140</v>
      </c>
      <c r="BE341" s="217">
        <f>IF(N341="základní",J341,0)</f>
        <v>0</v>
      </c>
      <c r="BF341" s="217">
        <f>IF(N341="snížená",J341,0)</f>
        <v>0</v>
      </c>
      <c r="BG341" s="217">
        <f>IF(N341="zákl. přenesená",J341,0)</f>
        <v>0</v>
      </c>
      <c r="BH341" s="217">
        <f>IF(N341="sníž. přenesená",J341,0)</f>
        <v>0</v>
      </c>
      <c r="BI341" s="217">
        <f>IF(N341="nulová",J341,0)</f>
        <v>0</v>
      </c>
      <c r="BJ341" s="24" t="s">
        <v>25</v>
      </c>
      <c r="BK341" s="217">
        <f>ROUND(I341*H341,2)</f>
        <v>0</v>
      </c>
      <c r="BL341" s="24" t="s">
        <v>148</v>
      </c>
      <c r="BM341" s="24" t="s">
        <v>464</v>
      </c>
    </row>
    <row r="342" spans="2:65" s="1" customFormat="1" ht="27">
      <c r="B342" s="42"/>
      <c r="C342" s="64"/>
      <c r="D342" s="218" t="s">
        <v>150</v>
      </c>
      <c r="E342" s="64"/>
      <c r="F342" s="219" t="s">
        <v>465</v>
      </c>
      <c r="G342" s="64"/>
      <c r="H342" s="64"/>
      <c r="I342" s="174"/>
      <c r="J342" s="64"/>
      <c r="K342" s="64"/>
      <c r="L342" s="62"/>
      <c r="M342" s="220"/>
      <c r="N342" s="43"/>
      <c r="O342" s="43"/>
      <c r="P342" s="43"/>
      <c r="Q342" s="43"/>
      <c r="R342" s="43"/>
      <c r="S342" s="43"/>
      <c r="T342" s="79"/>
      <c r="AT342" s="24" t="s">
        <v>150</v>
      </c>
      <c r="AU342" s="24" t="s">
        <v>89</v>
      </c>
    </row>
    <row r="343" spans="2:65" s="12" customFormat="1" ht="13.5">
      <c r="B343" s="222"/>
      <c r="C343" s="223"/>
      <c r="D343" s="218" t="s">
        <v>154</v>
      </c>
      <c r="E343" s="224" t="s">
        <v>41</v>
      </c>
      <c r="F343" s="225" t="s">
        <v>434</v>
      </c>
      <c r="G343" s="223"/>
      <c r="H343" s="226" t="s">
        <v>41</v>
      </c>
      <c r="I343" s="227"/>
      <c r="J343" s="223"/>
      <c r="K343" s="223"/>
      <c r="L343" s="228"/>
      <c r="M343" s="229"/>
      <c r="N343" s="230"/>
      <c r="O343" s="230"/>
      <c r="P343" s="230"/>
      <c r="Q343" s="230"/>
      <c r="R343" s="230"/>
      <c r="S343" s="230"/>
      <c r="T343" s="231"/>
      <c r="AT343" s="232" t="s">
        <v>154</v>
      </c>
      <c r="AU343" s="232" t="s">
        <v>89</v>
      </c>
      <c r="AV343" s="12" t="s">
        <v>25</v>
      </c>
      <c r="AW343" s="12" t="s">
        <v>156</v>
      </c>
      <c r="AX343" s="12" t="s">
        <v>83</v>
      </c>
      <c r="AY343" s="232" t="s">
        <v>140</v>
      </c>
    </row>
    <row r="344" spans="2:65" s="13" customFormat="1" ht="13.5">
      <c r="B344" s="233"/>
      <c r="C344" s="234"/>
      <c r="D344" s="235" t="s">
        <v>154</v>
      </c>
      <c r="E344" s="236" t="s">
        <v>41</v>
      </c>
      <c r="F344" s="237" t="s">
        <v>25</v>
      </c>
      <c r="G344" s="234"/>
      <c r="H344" s="238">
        <v>1</v>
      </c>
      <c r="I344" s="239"/>
      <c r="J344" s="234"/>
      <c r="K344" s="234"/>
      <c r="L344" s="240"/>
      <c r="M344" s="241"/>
      <c r="N344" s="242"/>
      <c r="O344" s="242"/>
      <c r="P344" s="242"/>
      <c r="Q344" s="242"/>
      <c r="R344" s="242"/>
      <c r="S344" s="242"/>
      <c r="T344" s="243"/>
      <c r="AT344" s="244" t="s">
        <v>154</v>
      </c>
      <c r="AU344" s="244" t="s">
        <v>89</v>
      </c>
      <c r="AV344" s="13" t="s">
        <v>89</v>
      </c>
      <c r="AW344" s="13" t="s">
        <v>156</v>
      </c>
      <c r="AX344" s="13" t="s">
        <v>83</v>
      </c>
      <c r="AY344" s="244" t="s">
        <v>140</v>
      </c>
    </row>
    <row r="345" spans="2:65" s="1" customFormat="1" ht="16.5" customHeight="1">
      <c r="B345" s="42"/>
      <c r="C345" s="206" t="s">
        <v>466</v>
      </c>
      <c r="D345" s="206" t="s">
        <v>143</v>
      </c>
      <c r="E345" s="207" t="s">
        <v>467</v>
      </c>
      <c r="F345" s="208" t="s">
        <v>468</v>
      </c>
      <c r="G345" s="209" t="s">
        <v>200</v>
      </c>
      <c r="H345" s="210">
        <v>0.24</v>
      </c>
      <c r="I345" s="211"/>
      <c r="J345" s="212">
        <f>ROUND(I345*H345,2)</f>
        <v>0</v>
      </c>
      <c r="K345" s="208" t="s">
        <v>147</v>
      </c>
      <c r="L345" s="62"/>
      <c r="M345" s="213" t="s">
        <v>41</v>
      </c>
      <c r="N345" s="214" t="s">
        <v>54</v>
      </c>
      <c r="O345" s="43"/>
      <c r="P345" s="215">
        <f>O345*H345</f>
        <v>0</v>
      </c>
      <c r="Q345" s="215">
        <v>0</v>
      </c>
      <c r="R345" s="215">
        <f>Q345*H345</f>
        <v>0</v>
      </c>
      <c r="S345" s="215">
        <v>0</v>
      </c>
      <c r="T345" s="216">
        <f>S345*H345</f>
        <v>0</v>
      </c>
      <c r="AR345" s="24" t="s">
        <v>148</v>
      </c>
      <c r="AT345" s="24" t="s">
        <v>143</v>
      </c>
      <c r="AU345" s="24" t="s">
        <v>89</v>
      </c>
      <c r="AY345" s="24" t="s">
        <v>140</v>
      </c>
      <c r="BE345" s="217">
        <f>IF(N345="základní",J345,0)</f>
        <v>0</v>
      </c>
      <c r="BF345" s="217">
        <f>IF(N345="snížená",J345,0)</f>
        <v>0</v>
      </c>
      <c r="BG345" s="217">
        <f>IF(N345="zákl. přenesená",J345,0)</f>
        <v>0</v>
      </c>
      <c r="BH345" s="217">
        <f>IF(N345="sníž. přenesená",J345,0)</f>
        <v>0</v>
      </c>
      <c r="BI345" s="217">
        <f>IF(N345="nulová",J345,0)</f>
        <v>0</v>
      </c>
      <c r="BJ345" s="24" t="s">
        <v>25</v>
      </c>
      <c r="BK345" s="217">
        <f>ROUND(I345*H345,2)</f>
        <v>0</v>
      </c>
      <c r="BL345" s="24" t="s">
        <v>148</v>
      </c>
      <c r="BM345" s="24" t="s">
        <v>469</v>
      </c>
    </row>
    <row r="346" spans="2:65" s="1" customFormat="1" ht="27">
      <c r="B346" s="42"/>
      <c r="C346" s="64"/>
      <c r="D346" s="218" t="s">
        <v>150</v>
      </c>
      <c r="E346" s="64"/>
      <c r="F346" s="219" t="s">
        <v>470</v>
      </c>
      <c r="G346" s="64"/>
      <c r="H346" s="64"/>
      <c r="I346" s="174"/>
      <c r="J346" s="64"/>
      <c r="K346" s="64"/>
      <c r="L346" s="62"/>
      <c r="M346" s="220"/>
      <c r="N346" s="43"/>
      <c r="O346" s="43"/>
      <c r="P346" s="43"/>
      <c r="Q346" s="43"/>
      <c r="R346" s="43"/>
      <c r="S346" s="43"/>
      <c r="T346" s="79"/>
      <c r="AT346" s="24" t="s">
        <v>150</v>
      </c>
      <c r="AU346" s="24" t="s">
        <v>89</v>
      </c>
    </row>
    <row r="347" spans="2:65" s="1" customFormat="1" ht="54">
      <c r="B347" s="42"/>
      <c r="C347" s="64"/>
      <c r="D347" s="218" t="s">
        <v>152</v>
      </c>
      <c r="E347" s="64"/>
      <c r="F347" s="221" t="s">
        <v>471</v>
      </c>
      <c r="G347" s="64"/>
      <c r="H347" s="64"/>
      <c r="I347" s="174"/>
      <c r="J347" s="64"/>
      <c r="K347" s="64"/>
      <c r="L347" s="62"/>
      <c r="M347" s="220"/>
      <c r="N347" s="43"/>
      <c r="O347" s="43"/>
      <c r="P347" s="43"/>
      <c r="Q347" s="43"/>
      <c r="R347" s="43"/>
      <c r="S347" s="43"/>
      <c r="T347" s="79"/>
      <c r="AT347" s="24" t="s">
        <v>152</v>
      </c>
      <c r="AU347" s="24" t="s">
        <v>89</v>
      </c>
    </row>
    <row r="348" spans="2:65" s="11" customFormat="1" ht="29.85" customHeight="1">
      <c r="B348" s="189"/>
      <c r="C348" s="190"/>
      <c r="D348" s="203" t="s">
        <v>82</v>
      </c>
      <c r="E348" s="204" t="s">
        <v>472</v>
      </c>
      <c r="F348" s="204" t="s">
        <v>473</v>
      </c>
      <c r="G348" s="190"/>
      <c r="H348" s="190"/>
      <c r="I348" s="193"/>
      <c r="J348" s="205">
        <f>BK348</f>
        <v>0</v>
      </c>
      <c r="K348" s="190"/>
      <c r="L348" s="195"/>
      <c r="M348" s="196"/>
      <c r="N348" s="197"/>
      <c r="O348" s="197"/>
      <c r="P348" s="198">
        <f>SUM(P349:P356)</f>
        <v>0</v>
      </c>
      <c r="Q348" s="197"/>
      <c r="R348" s="198">
        <f>SUM(R349:R356)</f>
        <v>0</v>
      </c>
      <c r="S348" s="197"/>
      <c r="T348" s="199">
        <f>SUM(T349:T356)</f>
        <v>0</v>
      </c>
      <c r="AR348" s="200" t="s">
        <v>25</v>
      </c>
      <c r="AT348" s="201" t="s">
        <v>82</v>
      </c>
      <c r="AU348" s="201" t="s">
        <v>25</v>
      </c>
      <c r="AY348" s="200" t="s">
        <v>140</v>
      </c>
      <c r="BK348" s="202">
        <f>SUM(BK349:BK356)</f>
        <v>0</v>
      </c>
    </row>
    <row r="349" spans="2:65" s="1" customFormat="1" ht="16.5" customHeight="1">
      <c r="B349" s="42"/>
      <c r="C349" s="206" t="s">
        <v>474</v>
      </c>
      <c r="D349" s="206" t="s">
        <v>143</v>
      </c>
      <c r="E349" s="207" t="s">
        <v>475</v>
      </c>
      <c r="F349" s="208" t="s">
        <v>476</v>
      </c>
      <c r="G349" s="209" t="s">
        <v>390</v>
      </c>
      <c r="H349" s="210">
        <v>3</v>
      </c>
      <c r="I349" s="211"/>
      <c r="J349" s="212">
        <f>ROUND(I349*H349,2)</f>
        <v>0</v>
      </c>
      <c r="K349" s="208" t="s">
        <v>41</v>
      </c>
      <c r="L349" s="62"/>
      <c r="M349" s="213" t="s">
        <v>41</v>
      </c>
      <c r="N349" s="214" t="s">
        <v>54</v>
      </c>
      <c r="O349" s="43"/>
      <c r="P349" s="215">
        <f>O349*H349</f>
        <v>0</v>
      </c>
      <c r="Q349" s="215">
        <v>0</v>
      </c>
      <c r="R349" s="215">
        <f>Q349*H349</f>
        <v>0</v>
      </c>
      <c r="S349" s="215">
        <v>0</v>
      </c>
      <c r="T349" s="216">
        <f>S349*H349</f>
        <v>0</v>
      </c>
      <c r="AR349" s="24" t="s">
        <v>477</v>
      </c>
      <c r="AT349" s="24" t="s">
        <v>143</v>
      </c>
      <c r="AU349" s="24" t="s">
        <v>89</v>
      </c>
      <c r="AY349" s="24" t="s">
        <v>140</v>
      </c>
      <c r="BE349" s="217">
        <f>IF(N349="základní",J349,0)</f>
        <v>0</v>
      </c>
      <c r="BF349" s="217">
        <f>IF(N349="snížená",J349,0)</f>
        <v>0</v>
      </c>
      <c r="BG349" s="217">
        <f>IF(N349="zákl. přenesená",J349,0)</f>
        <v>0</v>
      </c>
      <c r="BH349" s="217">
        <f>IF(N349="sníž. přenesená",J349,0)</f>
        <v>0</v>
      </c>
      <c r="BI349" s="217">
        <f>IF(N349="nulová",J349,0)</f>
        <v>0</v>
      </c>
      <c r="BJ349" s="24" t="s">
        <v>25</v>
      </c>
      <c r="BK349" s="217">
        <f>ROUND(I349*H349,2)</f>
        <v>0</v>
      </c>
      <c r="BL349" s="24" t="s">
        <v>477</v>
      </c>
      <c r="BM349" s="24" t="s">
        <v>478</v>
      </c>
    </row>
    <row r="350" spans="2:65" s="1" customFormat="1" ht="27">
      <c r="B350" s="42"/>
      <c r="C350" s="64"/>
      <c r="D350" s="218" t="s">
        <v>150</v>
      </c>
      <c r="E350" s="64"/>
      <c r="F350" s="219" t="s">
        <v>479</v>
      </c>
      <c r="G350" s="64"/>
      <c r="H350" s="64"/>
      <c r="I350" s="174"/>
      <c r="J350" s="64"/>
      <c r="K350" s="64"/>
      <c r="L350" s="62"/>
      <c r="M350" s="220"/>
      <c r="N350" s="43"/>
      <c r="O350" s="43"/>
      <c r="P350" s="43"/>
      <c r="Q350" s="43"/>
      <c r="R350" s="43"/>
      <c r="S350" s="43"/>
      <c r="T350" s="79"/>
      <c r="AT350" s="24" t="s">
        <v>150</v>
      </c>
      <c r="AU350" s="24" t="s">
        <v>89</v>
      </c>
    </row>
    <row r="351" spans="2:65" s="12" customFormat="1" ht="13.5">
      <c r="B351" s="222"/>
      <c r="C351" s="223"/>
      <c r="D351" s="218" t="s">
        <v>154</v>
      </c>
      <c r="E351" s="224" t="s">
        <v>41</v>
      </c>
      <c r="F351" s="225" t="s">
        <v>480</v>
      </c>
      <c r="G351" s="223"/>
      <c r="H351" s="226" t="s">
        <v>41</v>
      </c>
      <c r="I351" s="227"/>
      <c r="J351" s="223"/>
      <c r="K351" s="223"/>
      <c r="L351" s="228"/>
      <c r="M351" s="229"/>
      <c r="N351" s="230"/>
      <c r="O351" s="230"/>
      <c r="P351" s="230"/>
      <c r="Q351" s="230"/>
      <c r="R351" s="230"/>
      <c r="S351" s="230"/>
      <c r="T351" s="231"/>
      <c r="AT351" s="232" t="s">
        <v>154</v>
      </c>
      <c r="AU351" s="232" t="s">
        <v>89</v>
      </c>
      <c r="AV351" s="12" t="s">
        <v>25</v>
      </c>
      <c r="AW351" s="12" t="s">
        <v>156</v>
      </c>
      <c r="AX351" s="12" t="s">
        <v>83</v>
      </c>
      <c r="AY351" s="232" t="s">
        <v>140</v>
      </c>
    </row>
    <row r="352" spans="2:65" s="13" customFormat="1" ht="13.5">
      <c r="B352" s="233"/>
      <c r="C352" s="234"/>
      <c r="D352" s="235" t="s">
        <v>154</v>
      </c>
      <c r="E352" s="236" t="s">
        <v>41</v>
      </c>
      <c r="F352" s="237" t="s">
        <v>164</v>
      </c>
      <c r="G352" s="234"/>
      <c r="H352" s="238">
        <v>3</v>
      </c>
      <c r="I352" s="239"/>
      <c r="J352" s="234"/>
      <c r="K352" s="234"/>
      <c r="L352" s="240"/>
      <c r="M352" s="241"/>
      <c r="N352" s="242"/>
      <c r="O352" s="242"/>
      <c r="P352" s="242"/>
      <c r="Q352" s="242"/>
      <c r="R352" s="242"/>
      <c r="S352" s="242"/>
      <c r="T352" s="243"/>
      <c r="AT352" s="244" t="s">
        <v>154</v>
      </c>
      <c r="AU352" s="244" t="s">
        <v>89</v>
      </c>
      <c r="AV352" s="13" t="s">
        <v>89</v>
      </c>
      <c r="AW352" s="13" t="s">
        <v>156</v>
      </c>
      <c r="AX352" s="13" t="s">
        <v>25</v>
      </c>
      <c r="AY352" s="244" t="s">
        <v>140</v>
      </c>
    </row>
    <row r="353" spans="2:65" s="1" customFormat="1" ht="16.5" customHeight="1">
      <c r="B353" s="42"/>
      <c r="C353" s="206" t="s">
        <v>481</v>
      </c>
      <c r="D353" s="206" t="s">
        <v>143</v>
      </c>
      <c r="E353" s="207" t="s">
        <v>482</v>
      </c>
      <c r="F353" s="208" t="s">
        <v>483</v>
      </c>
      <c r="G353" s="209" t="s">
        <v>484</v>
      </c>
      <c r="H353" s="210">
        <v>1</v>
      </c>
      <c r="I353" s="211"/>
      <c r="J353" s="212">
        <f>ROUND(I353*H353,2)</f>
        <v>0</v>
      </c>
      <c r="K353" s="208" t="s">
        <v>41</v>
      </c>
      <c r="L353" s="62"/>
      <c r="M353" s="213" t="s">
        <v>41</v>
      </c>
      <c r="N353" s="214" t="s">
        <v>54</v>
      </c>
      <c r="O353" s="43"/>
      <c r="P353" s="215">
        <f>O353*H353</f>
        <v>0</v>
      </c>
      <c r="Q353" s="215">
        <v>0</v>
      </c>
      <c r="R353" s="215">
        <f>Q353*H353</f>
        <v>0</v>
      </c>
      <c r="S353" s="215">
        <v>0</v>
      </c>
      <c r="T353" s="216">
        <f>S353*H353</f>
        <v>0</v>
      </c>
      <c r="AR353" s="24" t="s">
        <v>477</v>
      </c>
      <c r="AT353" s="24" t="s">
        <v>143</v>
      </c>
      <c r="AU353" s="24" t="s">
        <v>89</v>
      </c>
      <c r="AY353" s="24" t="s">
        <v>140</v>
      </c>
      <c r="BE353" s="217">
        <f>IF(N353="základní",J353,0)</f>
        <v>0</v>
      </c>
      <c r="BF353" s="217">
        <f>IF(N353="snížená",J353,0)</f>
        <v>0</v>
      </c>
      <c r="BG353" s="217">
        <f>IF(N353="zákl. přenesená",J353,0)</f>
        <v>0</v>
      </c>
      <c r="BH353" s="217">
        <f>IF(N353="sníž. přenesená",J353,0)</f>
        <v>0</v>
      </c>
      <c r="BI353" s="217">
        <f>IF(N353="nulová",J353,0)</f>
        <v>0</v>
      </c>
      <c r="BJ353" s="24" t="s">
        <v>25</v>
      </c>
      <c r="BK353" s="217">
        <f>ROUND(I353*H353,2)</f>
        <v>0</v>
      </c>
      <c r="BL353" s="24" t="s">
        <v>477</v>
      </c>
      <c r="BM353" s="24" t="s">
        <v>485</v>
      </c>
    </row>
    <row r="354" spans="2:65" s="1" customFormat="1" ht="27">
      <c r="B354" s="42"/>
      <c r="C354" s="64"/>
      <c r="D354" s="218" t="s">
        <v>150</v>
      </c>
      <c r="E354" s="64"/>
      <c r="F354" s="219" t="s">
        <v>486</v>
      </c>
      <c r="G354" s="64"/>
      <c r="H354" s="64"/>
      <c r="I354" s="174"/>
      <c r="J354" s="64"/>
      <c r="K354" s="64"/>
      <c r="L354" s="62"/>
      <c r="M354" s="220"/>
      <c r="N354" s="43"/>
      <c r="O354" s="43"/>
      <c r="P354" s="43"/>
      <c r="Q354" s="43"/>
      <c r="R354" s="43"/>
      <c r="S354" s="43"/>
      <c r="T354" s="79"/>
      <c r="AT354" s="24" t="s">
        <v>150</v>
      </c>
      <c r="AU354" s="24" t="s">
        <v>89</v>
      </c>
    </row>
    <row r="355" spans="2:65" s="12" customFormat="1" ht="13.5">
      <c r="B355" s="222"/>
      <c r="C355" s="223"/>
      <c r="D355" s="218" t="s">
        <v>154</v>
      </c>
      <c r="E355" s="224" t="s">
        <v>41</v>
      </c>
      <c r="F355" s="225" t="s">
        <v>434</v>
      </c>
      <c r="G355" s="223"/>
      <c r="H355" s="226" t="s">
        <v>41</v>
      </c>
      <c r="I355" s="227"/>
      <c r="J355" s="223"/>
      <c r="K355" s="223"/>
      <c r="L355" s="228"/>
      <c r="M355" s="229"/>
      <c r="N355" s="230"/>
      <c r="O355" s="230"/>
      <c r="P355" s="230"/>
      <c r="Q355" s="230"/>
      <c r="R355" s="230"/>
      <c r="S355" s="230"/>
      <c r="T355" s="231"/>
      <c r="AT355" s="232" t="s">
        <v>154</v>
      </c>
      <c r="AU355" s="232" t="s">
        <v>89</v>
      </c>
      <c r="AV355" s="12" t="s">
        <v>25</v>
      </c>
      <c r="AW355" s="12" t="s">
        <v>156</v>
      </c>
      <c r="AX355" s="12" t="s">
        <v>83</v>
      </c>
      <c r="AY355" s="232" t="s">
        <v>140</v>
      </c>
    </row>
    <row r="356" spans="2:65" s="13" customFormat="1" ht="13.5">
      <c r="B356" s="233"/>
      <c r="C356" s="234"/>
      <c r="D356" s="218" t="s">
        <v>154</v>
      </c>
      <c r="E356" s="245" t="s">
        <v>41</v>
      </c>
      <c r="F356" s="246" t="s">
        <v>25</v>
      </c>
      <c r="G356" s="234"/>
      <c r="H356" s="247">
        <v>1</v>
      </c>
      <c r="I356" s="239"/>
      <c r="J356" s="234"/>
      <c r="K356" s="234"/>
      <c r="L356" s="240"/>
      <c r="M356" s="241"/>
      <c r="N356" s="242"/>
      <c r="O356" s="242"/>
      <c r="P356" s="242"/>
      <c r="Q356" s="242"/>
      <c r="R356" s="242"/>
      <c r="S356" s="242"/>
      <c r="T356" s="243"/>
      <c r="AT356" s="244" t="s">
        <v>154</v>
      </c>
      <c r="AU356" s="244" t="s">
        <v>89</v>
      </c>
      <c r="AV356" s="13" t="s">
        <v>89</v>
      </c>
      <c r="AW356" s="13" t="s">
        <v>156</v>
      </c>
      <c r="AX356" s="13" t="s">
        <v>25</v>
      </c>
      <c r="AY356" s="244" t="s">
        <v>140</v>
      </c>
    </row>
    <row r="357" spans="2:65" s="11" customFormat="1" ht="29.85" customHeight="1">
      <c r="B357" s="189"/>
      <c r="C357" s="190"/>
      <c r="D357" s="203" t="s">
        <v>82</v>
      </c>
      <c r="E357" s="204" t="s">
        <v>487</v>
      </c>
      <c r="F357" s="204" t="s">
        <v>488</v>
      </c>
      <c r="G357" s="190"/>
      <c r="H357" s="190"/>
      <c r="I357" s="193"/>
      <c r="J357" s="205">
        <f>BK357</f>
        <v>0</v>
      </c>
      <c r="K357" s="190"/>
      <c r="L357" s="195"/>
      <c r="M357" s="196"/>
      <c r="N357" s="197"/>
      <c r="O357" s="197"/>
      <c r="P357" s="198">
        <f>SUM(P358:P458)</f>
        <v>0</v>
      </c>
      <c r="Q357" s="197"/>
      <c r="R357" s="198">
        <f>SUM(R358:R458)</f>
        <v>1.6E-2</v>
      </c>
      <c r="S357" s="197"/>
      <c r="T357" s="199">
        <f>SUM(T358:T458)</f>
        <v>67.900000000000006</v>
      </c>
      <c r="AR357" s="200" t="s">
        <v>25</v>
      </c>
      <c r="AT357" s="201" t="s">
        <v>82</v>
      </c>
      <c r="AU357" s="201" t="s">
        <v>25</v>
      </c>
      <c r="AY357" s="200" t="s">
        <v>140</v>
      </c>
      <c r="BK357" s="202">
        <f>SUM(BK358:BK458)</f>
        <v>0</v>
      </c>
    </row>
    <row r="358" spans="2:65" s="1" customFormat="1" ht="16.5" customHeight="1">
      <c r="B358" s="42"/>
      <c r="C358" s="206" t="s">
        <v>489</v>
      </c>
      <c r="D358" s="206" t="s">
        <v>143</v>
      </c>
      <c r="E358" s="207" t="s">
        <v>490</v>
      </c>
      <c r="F358" s="208" t="s">
        <v>491</v>
      </c>
      <c r="G358" s="209" t="s">
        <v>382</v>
      </c>
      <c r="H358" s="210">
        <v>9</v>
      </c>
      <c r="I358" s="211"/>
      <c r="J358" s="212">
        <f>ROUND(I358*H358,2)</f>
        <v>0</v>
      </c>
      <c r="K358" s="208" t="s">
        <v>147</v>
      </c>
      <c r="L358" s="62"/>
      <c r="M358" s="213" t="s">
        <v>41</v>
      </c>
      <c r="N358" s="214" t="s">
        <v>54</v>
      </c>
      <c r="O358" s="43"/>
      <c r="P358" s="215">
        <f>O358*H358</f>
        <v>0</v>
      </c>
      <c r="Q358" s="215">
        <v>0</v>
      </c>
      <c r="R358" s="215">
        <f>Q358*H358</f>
        <v>0</v>
      </c>
      <c r="S358" s="215">
        <v>0</v>
      </c>
      <c r="T358" s="216">
        <f>S358*H358</f>
        <v>0</v>
      </c>
      <c r="AR358" s="24" t="s">
        <v>245</v>
      </c>
      <c r="AT358" s="24" t="s">
        <v>143</v>
      </c>
      <c r="AU358" s="24" t="s">
        <v>89</v>
      </c>
      <c r="AY358" s="24" t="s">
        <v>140</v>
      </c>
      <c r="BE358" s="217">
        <f>IF(N358="základní",J358,0)</f>
        <v>0</v>
      </c>
      <c r="BF358" s="217">
        <f>IF(N358="snížená",J358,0)</f>
        <v>0</v>
      </c>
      <c r="BG358" s="217">
        <f>IF(N358="zákl. přenesená",J358,0)</f>
        <v>0</v>
      </c>
      <c r="BH358" s="217">
        <f>IF(N358="sníž. přenesená",J358,0)</f>
        <v>0</v>
      </c>
      <c r="BI358" s="217">
        <f>IF(N358="nulová",J358,0)</f>
        <v>0</v>
      </c>
      <c r="BJ358" s="24" t="s">
        <v>25</v>
      </c>
      <c r="BK358" s="217">
        <f>ROUND(I358*H358,2)</f>
        <v>0</v>
      </c>
      <c r="BL358" s="24" t="s">
        <v>245</v>
      </c>
      <c r="BM358" s="24" t="s">
        <v>492</v>
      </c>
    </row>
    <row r="359" spans="2:65" s="1" customFormat="1" ht="13.5">
      <c r="B359" s="42"/>
      <c r="C359" s="64"/>
      <c r="D359" s="218" t="s">
        <v>150</v>
      </c>
      <c r="E359" s="64"/>
      <c r="F359" s="219" t="s">
        <v>493</v>
      </c>
      <c r="G359" s="64"/>
      <c r="H359" s="64"/>
      <c r="I359" s="174"/>
      <c r="J359" s="64"/>
      <c r="K359" s="64"/>
      <c r="L359" s="62"/>
      <c r="M359" s="220"/>
      <c r="N359" s="43"/>
      <c r="O359" s="43"/>
      <c r="P359" s="43"/>
      <c r="Q359" s="43"/>
      <c r="R359" s="43"/>
      <c r="S359" s="43"/>
      <c r="T359" s="79"/>
      <c r="AT359" s="24" t="s">
        <v>150</v>
      </c>
      <c r="AU359" s="24" t="s">
        <v>89</v>
      </c>
    </row>
    <row r="360" spans="2:65" s="1" customFormat="1" ht="27">
      <c r="B360" s="42"/>
      <c r="C360" s="64"/>
      <c r="D360" s="218" t="s">
        <v>152</v>
      </c>
      <c r="E360" s="64"/>
      <c r="F360" s="221" t="s">
        <v>494</v>
      </c>
      <c r="G360" s="64"/>
      <c r="H360" s="64"/>
      <c r="I360" s="174"/>
      <c r="J360" s="64"/>
      <c r="K360" s="64"/>
      <c r="L360" s="62"/>
      <c r="M360" s="220"/>
      <c r="N360" s="43"/>
      <c r="O360" s="43"/>
      <c r="P360" s="43"/>
      <c r="Q360" s="43"/>
      <c r="R360" s="43"/>
      <c r="S360" s="43"/>
      <c r="T360" s="79"/>
      <c r="AT360" s="24" t="s">
        <v>152</v>
      </c>
      <c r="AU360" s="24" t="s">
        <v>89</v>
      </c>
    </row>
    <row r="361" spans="2:65" s="12" customFormat="1" ht="13.5">
      <c r="B361" s="222"/>
      <c r="C361" s="223"/>
      <c r="D361" s="218" t="s">
        <v>154</v>
      </c>
      <c r="E361" s="224" t="s">
        <v>41</v>
      </c>
      <c r="F361" s="225" t="s">
        <v>495</v>
      </c>
      <c r="G361" s="223"/>
      <c r="H361" s="226" t="s">
        <v>41</v>
      </c>
      <c r="I361" s="227"/>
      <c r="J361" s="223"/>
      <c r="K361" s="223"/>
      <c r="L361" s="228"/>
      <c r="M361" s="229"/>
      <c r="N361" s="230"/>
      <c r="O361" s="230"/>
      <c r="P361" s="230"/>
      <c r="Q361" s="230"/>
      <c r="R361" s="230"/>
      <c r="S361" s="230"/>
      <c r="T361" s="231"/>
      <c r="AT361" s="232" t="s">
        <v>154</v>
      </c>
      <c r="AU361" s="232" t="s">
        <v>89</v>
      </c>
      <c r="AV361" s="12" t="s">
        <v>25</v>
      </c>
      <c r="AW361" s="12" t="s">
        <v>156</v>
      </c>
      <c r="AX361" s="12" t="s">
        <v>83</v>
      </c>
      <c r="AY361" s="232" t="s">
        <v>140</v>
      </c>
    </row>
    <row r="362" spans="2:65" s="13" customFormat="1" ht="13.5">
      <c r="B362" s="233"/>
      <c r="C362" s="234"/>
      <c r="D362" s="235" t="s">
        <v>154</v>
      </c>
      <c r="E362" s="236" t="s">
        <v>41</v>
      </c>
      <c r="F362" s="237" t="s">
        <v>205</v>
      </c>
      <c r="G362" s="234"/>
      <c r="H362" s="238">
        <v>9</v>
      </c>
      <c r="I362" s="239"/>
      <c r="J362" s="234"/>
      <c r="K362" s="234"/>
      <c r="L362" s="240"/>
      <c r="M362" s="241"/>
      <c r="N362" s="242"/>
      <c r="O362" s="242"/>
      <c r="P362" s="242"/>
      <c r="Q362" s="242"/>
      <c r="R362" s="242"/>
      <c r="S362" s="242"/>
      <c r="T362" s="243"/>
      <c r="AT362" s="244" t="s">
        <v>154</v>
      </c>
      <c r="AU362" s="244" t="s">
        <v>89</v>
      </c>
      <c r="AV362" s="13" t="s">
        <v>89</v>
      </c>
      <c r="AW362" s="13" t="s">
        <v>156</v>
      </c>
      <c r="AX362" s="13" t="s">
        <v>83</v>
      </c>
      <c r="AY362" s="244" t="s">
        <v>140</v>
      </c>
    </row>
    <row r="363" spans="2:65" s="1" customFormat="1" ht="25.5" customHeight="1">
      <c r="B363" s="42"/>
      <c r="C363" s="206" t="s">
        <v>496</v>
      </c>
      <c r="D363" s="206" t="s">
        <v>143</v>
      </c>
      <c r="E363" s="207" t="s">
        <v>497</v>
      </c>
      <c r="F363" s="208" t="s">
        <v>498</v>
      </c>
      <c r="G363" s="209" t="s">
        <v>146</v>
      </c>
      <c r="H363" s="210">
        <v>200</v>
      </c>
      <c r="I363" s="211"/>
      <c r="J363" s="212">
        <f>ROUND(I363*H363,2)</f>
        <v>0</v>
      </c>
      <c r="K363" s="208" t="s">
        <v>147</v>
      </c>
      <c r="L363" s="62"/>
      <c r="M363" s="213" t="s">
        <v>41</v>
      </c>
      <c r="N363" s="214" t="s">
        <v>54</v>
      </c>
      <c r="O363" s="43"/>
      <c r="P363" s="215">
        <f>O363*H363</f>
        <v>0</v>
      </c>
      <c r="Q363" s="215">
        <v>8.0000000000000007E-5</v>
      </c>
      <c r="R363" s="215">
        <f>Q363*H363</f>
        <v>1.6E-2</v>
      </c>
      <c r="S363" s="215">
        <v>0.25600000000000001</v>
      </c>
      <c r="T363" s="216">
        <f>S363*H363</f>
        <v>51.2</v>
      </c>
      <c r="AR363" s="24" t="s">
        <v>148</v>
      </c>
      <c r="AT363" s="24" t="s">
        <v>143</v>
      </c>
      <c r="AU363" s="24" t="s">
        <v>89</v>
      </c>
      <c r="AY363" s="24" t="s">
        <v>140</v>
      </c>
      <c r="BE363" s="217">
        <f>IF(N363="základní",J363,0)</f>
        <v>0</v>
      </c>
      <c r="BF363" s="217">
        <f>IF(N363="snížená",J363,0)</f>
        <v>0</v>
      </c>
      <c r="BG363" s="217">
        <f>IF(N363="zákl. přenesená",J363,0)</f>
        <v>0</v>
      </c>
      <c r="BH363" s="217">
        <f>IF(N363="sníž. přenesená",J363,0)</f>
        <v>0</v>
      </c>
      <c r="BI363" s="217">
        <f>IF(N363="nulová",J363,0)</f>
        <v>0</v>
      </c>
      <c r="BJ363" s="24" t="s">
        <v>25</v>
      </c>
      <c r="BK363" s="217">
        <f>ROUND(I363*H363,2)</f>
        <v>0</v>
      </c>
      <c r="BL363" s="24" t="s">
        <v>148</v>
      </c>
      <c r="BM363" s="24" t="s">
        <v>499</v>
      </c>
    </row>
    <row r="364" spans="2:65" s="1" customFormat="1" ht="27">
      <c r="B364" s="42"/>
      <c r="C364" s="64"/>
      <c r="D364" s="218" t="s">
        <v>150</v>
      </c>
      <c r="E364" s="64"/>
      <c r="F364" s="219" t="s">
        <v>500</v>
      </c>
      <c r="G364" s="64"/>
      <c r="H364" s="64"/>
      <c r="I364" s="174"/>
      <c r="J364" s="64"/>
      <c r="K364" s="64"/>
      <c r="L364" s="62"/>
      <c r="M364" s="220"/>
      <c r="N364" s="43"/>
      <c r="O364" s="43"/>
      <c r="P364" s="43"/>
      <c r="Q364" s="43"/>
      <c r="R364" s="43"/>
      <c r="S364" s="43"/>
      <c r="T364" s="79"/>
      <c r="AT364" s="24" t="s">
        <v>150</v>
      </c>
      <c r="AU364" s="24" t="s">
        <v>89</v>
      </c>
    </row>
    <row r="365" spans="2:65" s="1" customFormat="1" ht="216">
      <c r="B365" s="42"/>
      <c r="C365" s="64"/>
      <c r="D365" s="218" t="s">
        <v>152</v>
      </c>
      <c r="E365" s="64"/>
      <c r="F365" s="221" t="s">
        <v>501</v>
      </c>
      <c r="G365" s="64"/>
      <c r="H365" s="64"/>
      <c r="I365" s="174"/>
      <c r="J365" s="64"/>
      <c r="K365" s="64"/>
      <c r="L365" s="62"/>
      <c r="M365" s="220"/>
      <c r="N365" s="43"/>
      <c r="O365" s="43"/>
      <c r="P365" s="43"/>
      <c r="Q365" s="43"/>
      <c r="R365" s="43"/>
      <c r="S365" s="43"/>
      <c r="T365" s="79"/>
      <c r="AT365" s="24" t="s">
        <v>152</v>
      </c>
      <c r="AU365" s="24" t="s">
        <v>89</v>
      </c>
    </row>
    <row r="366" spans="2:65" s="12" customFormat="1" ht="13.5">
      <c r="B366" s="222"/>
      <c r="C366" s="223"/>
      <c r="D366" s="218" t="s">
        <v>154</v>
      </c>
      <c r="E366" s="224" t="s">
        <v>41</v>
      </c>
      <c r="F366" s="225" t="s">
        <v>502</v>
      </c>
      <c r="G366" s="223"/>
      <c r="H366" s="226" t="s">
        <v>41</v>
      </c>
      <c r="I366" s="227"/>
      <c r="J366" s="223"/>
      <c r="K366" s="223"/>
      <c r="L366" s="228"/>
      <c r="M366" s="229"/>
      <c r="N366" s="230"/>
      <c r="O366" s="230"/>
      <c r="P366" s="230"/>
      <c r="Q366" s="230"/>
      <c r="R366" s="230"/>
      <c r="S366" s="230"/>
      <c r="T366" s="231"/>
      <c r="AT366" s="232" t="s">
        <v>154</v>
      </c>
      <c r="AU366" s="232" t="s">
        <v>89</v>
      </c>
      <c r="AV366" s="12" t="s">
        <v>25</v>
      </c>
      <c r="AW366" s="12" t="s">
        <v>156</v>
      </c>
      <c r="AX366" s="12" t="s">
        <v>83</v>
      </c>
      <c r="AY366" s="232" t="s">
        <v>140</v>
      </c>
    </row>
    <row r="367" spans="2:65" s="13" customFormat="1" ht="13.5">
      <c r="B367" s="233"/>
      <c r="C367" s="234"/>
      <c r="D367" s="218" t="s">
        <v>154</v>
      </c>
      <c r="E367" s="245" t="s">
        <v>41</v>
      </c>
      <c r="F367" s="246" t="s">
        <v>503</v>
      </c>
      <c r="G367" s="234"/>
      <c r="H367" s="247">
        <v>110</v>
      </c>
      <c r="I367" s="239"/>
      <c r="J367" s="234"/>
      <c r="K367" s="234"/>
      <c r="L367" s="240"/>
      <c r="M367" s="241"/>
      <c r="N367" s="242"/>
      <c r="O367" s="242"/>
      <c r="P367" s="242"/>
      <c r="Q367" s="242"/>
      <c r="R367" s="242"/>
      <c r="S367" s="242"/>
      <c r="T367" s="243"/>
      <c r="AT367" s="244" t="s">
        <v>154</v>
      </c>
      <c r="AU367" s="244" t="s">
        <v>89</v>
      </c>
      <c r="AV367" s="13" t="s">
        <v>89</v>
      </c>
      <c r="AW367" s="13" t="s">
        <v>156</v>
      </c>
      <c r="AX367" s="13" t="s">
        <v>83</v>
      </c>
      <c r="AY367" s="244" t="s">
        <v>140</v>
      </c>
    </row>
    <row r="368" spans="2:65" s="12" customFormat="1" ht="13.5">
      <c r="B368" s="222"/>
      <c r="C368" s="223"/>
      <c r="D368" s="218" t="s">
        <v>154</v>
      </c>
      <c r="E368" s="224" t="s">
        <v>41</v>
      </c>
      <c r="F368" s="225" t="s">
        <v>504</v>
      </c>
      <c r="G368" s="223"/>
      <c r="H368" s="226" t="s">
        <v>41</v>
      </c>
      <c r="I368" s="227"/>
      <c r="J368" s="223"/>
      <c r="K368" s="223"/>
      <c r="L368" s="228"/>
      <c r="M368" s="229"/>
      <c r="N368" s="230"/>
      <c r="O368" s="230"/>
      <c r="P368" s="230"/>
      <c r="Q368" s="230"/>
      <c r="R368" s="230"/>
      <c r="S368" s="230"/>
      <c r="T368" s="231"/>
      <c r="AT368" s="232" t="s">
        <v>154</v>
      </c>
      <c r="AU368" s="232" t="s">
        <v>89</v>
      </c>
      <c r="AV368" s="12" t="s">
        <v>25</v>
      </c>
      <c r="AW368" s="12" t="s">
        <v>156</v>
      </c>
      <c r="AX368" s="12" t="s">
        <v>83</v>
      </c>
      <c r="AY368" s="232" t="s">
        <v>140</v>
      </c>
    </row>
    <row r="369" spans="2:65" s="13" customFormat="1" ht="13.5">
      <c r="B369" s="233"/>
      <c r="C369" s="234"/>
      <c r="D369" s="235" t="s">
        <v>154</v>
      </c>
      <c r="E369" s="236" t="s">
        <v>41</v>
      </c>
      <c r="F369" s="237" t="s">
        <v>505</v>
      </c>
      <c r="G369" s="234"/>
      <c r="H369" s="238">
        <v>90</v>
      </c>
      <c r="I369" s="239"/>
      <c r="J369" s="234"/>
      <c r="K369" s="234"/>
      <c r="L369" s="240"/>
      <c r="M369" s="241"/>
      <c r="N369" s="242"/>
      <c r="O369" s="242"/>
      <c r="P369" s="242"/>
      <c r="Q369" s="242"/>
      <c r="R369" s="242"/>
      <c r="S369" s="242"/>
      <c r="T369" s="243"/>
      <c r="AT369" s="244" t="s">
        <v>154</v>
      </c>
      <c r="AU369" s="244" t="s">
        <v>89</v>
      </c>
      <c r="AV369" s="13" t="s">
        <v>89</v>
      </c>
      <c r="AW369" s="13" t="s">
        <v>156</v>
      </c>
      <c r="AX369" s="13" t="s">
        <v>83</v>
      </c>
      <c r="AY369" s="244" t="s">
        <v>140</v>
      </c>
    </row>
    <row r="370" spans="2:65" s="1" customFormat="1" ht="16.5" customHeight="1">
      <c r="B370" s="42"/>
      <c r="C370" s="206" t="s">
        <v>506</v>
      </c>
      <c r="D370" s="206" t="s">
        <v>143</v>
      </c>
      <c r="E370" s="207" t="s">
        <v>507</v>
      </c>
      <c r="F370" s="208" t="s">
        <v>508</v>
      </c>
      <c r="G370" s="209" t="s">
        <v>200</v>
      </c>
      <c r="H370" s="210">
        <v>51.2</v>
      </c>
      <c r="I370" s="211"/>
      <c r="J370" s="212">
        <f>ROUND(I370*H370,2)</f>
        <v>0</v>
      </c>
      <c r="K370" s="208" t="s">
        <v>147</v>
      </c>
      <c r="L370" s="62"/>
      <c r="M370" s="213" t="s">
        <v>41</v>
      </c>
      <c r="N370" s="214" t="s">
        <v>54</v>
      </c>
      <c r="O370" s="43"/>
      <c r="P370" s="215">
        <f>O370*H370</f>
        <v>0</v>
      </c>
      <c r="Q370" s="215">
        <v>0</v>
      </c>
      <c r="R370" s="215">
        <f>Q370*H370</f>
        <v>0</v>
      </c>
      <c r="S370" s="215">
        <v>0</v>
      </c>
      <c r="T370" s="216">
        <f>S370*H370</f>
        <v>0</v>
      </c>
      <c r="AR370" s="24" t="s">
        <v>148</v>
      </c>
      <c r="AT370" s="24" t="s">
        <v>143</v>
      </c>
      <c r="AU370" s="24" t="s">
        <v>89</v>
      </c>
      <c r="AY370" s="24" t="s">
        <v>140</v>
      </c>
      <c r="BE370" s="217">
        <f>IF(N370="základní",J370,0)</f>
        <v>0</v>
      </c>
      <c r="BF370" s="217">
        <f>IF(N370="snížená",J370,0)</f>
        <v>0</v>
      </c>
      <c r="BG370" s="217">
        <f>IF(N370="zákl. přenesená",J370,0)</f>
        <v>0</v>
      </c>
      <c r="BH370" s="217">
        <f>IF(N370="sníž. přenesená",J370,0)</f>
        <v>0</v>
      </c>
      <c r="BI370" s="217">
        <f>IF(N370="nulová",J370,0)</f>
        <v>0</v>
      </c>
      <c r="BJ370" s="24" t="s">
        <v>25</v>
      </c>
      <c r="BK370" s="217">
        <f>ROUND(I370*H370,2)</f>
        <v>0</v>
      </c>
      <c r="BL370" s="24" t="s">
        <v>148</v>
      </c>
      <c r="BM370" s="24" t="s">
        <v>509</v>
      </c>
    </row>
    <row r="371" spans="2:65" s="1" customFormat="1" ht="27">
      <c r="B371" s="42"/>
      <c r="C371" s="64"/>
      <c r="D371" s="218" t="s">
        <v>150</v>
      </c>
      <c r="E371" s="64"/>
      <c r="F371" s="219" t="s">
        <v>510</v>
      </c>
      <c r="G371" s="64"/>
      <c r="H371" s="64"/>
      <c r="I371" s="174"/>
      <c r="J371" s="64"/>
      <c r="K371" s="64"/>
      <c r="L371" s="62"/>
      <c r="M371" s="220"/>
      <c r="N371" s="43"/>
      <c r="O371" s="43"/>
      <c r="P371" s="43"/>
      <c r="Q371" s="43"/>
      <c r="R371" s="43"/>
      <c r="S371" s="43"/>
      <c r="T371" s="79"/>
      <c r="AT371" s="24" t="s">
        <v>150</v>
      </c>
      <c r="AU371" s="24" t="s">
        <v>89</v>
      </c>
    </row>
    <row r="372" spans="2:65" s="1" customFormat="1" ht="94.5">
      <c r="B372" s="42"/>
      <c r="C372" s="64"/>
      <c r="D372" s="218" t="s">
        <v>152</v>
      </c>
      <c r="E372" s="64"/>
      <c r="F372" s="221" t="s">
        <v>511</v>
      </c>
      <c r="G372" s="64"/>
      <c r="H372" s="64"/>
      <c r="I372" s="174"/>
      <c r="J372" s="64"/>
      <c r="K372" s="64"/>
      <c r="L372" s="62"/>
      <c r="M372" s="220"/>
      <c r="N372" s="43"/>
      <c r="O372" s="43"/>
      <c r="P372" s="43"/>
      <c r="Q372" s="43"/>
      <c r="R372" s="43"/>
      <c r="S372" s="43"/>
      <c r="T372" s="79"/>
      <c r="AT372" s="24" t="s">
        <v>152</v>
      </c>
      <c r="AU372" s="24" t="s">
        <v>89</v>
      </c>
    </row>
    <row r="373" spans="2:65" s="12" customFormat="1" ht="13.5">
      <c r="B373" s="222"/>
      <c r="C373" s="223"/>
      <c r="D373" s="218" t="s">
        <v>154</v>
      </c>
      <c r="E373" s="224" t="s">
        <v>41</v>
      </c>
      <c r="F373" s="225" t="s">
        <v>502</v>
      </c>
      <c r="G373" s="223"/>
      <c r="H373" s="226" t="s">
        <v>41</v>
      </c>
      <c r="I373" s="227"/>
      <c r="J373" s="223"/>
      <c r="K373" s="223"/>
      <c r="L373" s="228"/>
      <c r="M373" s="229"/>
      <c r="N373" s="230"/>
      <c r="O373" s="230"/>
      <c r="P373" s="230"/>
      <c r="Q373" s="230"/>
      <c r="R373" s="230"/>
      <c r="S373" s="230"/>
      <c r="T373" s="231"/>
      <c r="AT373" s="232" t="s">
        <v>154</v>
      </c>
      <c r="AU373" s="232" t="s">
        <v>89</v>
      </c>
      <c r="AV373" s="12" t="s">
        <v>25</v>
      </c>
      <c r="AW373" s="12" t="s">
        <v>156</v>
      </c>
      <c r="AX373" s="12" t="s">
        <v>83</v>
      </c>
      <c r="AY373" s="232" t="s">
        <v>140</v>
      </c>
    </row>
    <row r="374" spans="2:65" s="13" customFormat="1" ht="13.5">
      <c r="B374" s="233"/>
      <c r="C374" s="234"/>
      <c r="D374" s="218" t="s">
        <v>154</v>
      </c>
      <c r="E374" s="245" t="s">
        <v>41</v>
      </c>
      <c r="F374" s="246" t="s">
        <v>512</v>
      </c>
      <c r="G374" s="234"/>
      <c r="H374" s="247">
        <v>28.16</v>
      </c>
      <c r="I374" s="239"/>
      <c r="J374" s="234"/>
      <c r="K374" s="234"/>
      <c r="L374" s="240"/>
      <c r="M374" s="241"/>
      <c r="N374" s="242"/>
      <c r="O374" s="242"/>
      <c r="P374" s="242"/>
      <c r="Q374" s="242"/>
      <c r="R374" s="242"/>
      <c r="S374" s="242"/>
      <c r="T374" s="243"/>
      <c r="AT374" s="244" t="s">
        <v>154</v>
      </c>
      <c r="AU374" s="244" t="s">
        <v>89</v>
      </c>
      <c r="AV374" s="13" t="s">
        <v>89</v>
      </c>
      <c r="AW374" s="13" t="s">
        <v>156</v>
      </c>
      <c r="AX374" s="13" t="s">
        <v>83</v>
      </c>
      <c r="AY374" s="244" t="s">
        <v>140</v>
      </c>
    </row>
    <row r="375" spans="2:65" s="12" customFormat="1" ht="13.5">
      <c r="B375" s="222"/>
      <c r="C375" s="223"/>
      <c r="D375" s="218" t="s">
        <v>154</v>
      </c>
      <c r="E375" s="224" t="s">
        <v>41</v>
      </c>
      <c r="F375" s="225" t="s">
        <v>504</v>
      </c>
      <c r="G375" s="223"/>
      <c r="H375" s="226" t="s">
        <v>41</v>
      </c>
      <c r="I375" s="227"/>
      <c r="J375" s="223"/>
      <c r="K375" s="223"/>
      <c r="L375" s="228"/>
      <c r="M375" s="229"/>
      <c r="N375" s="230"/>
      <c r="O375" s="230"/>
      <c r="P375" s="230"/>
      <c r="Q375" s="230"/>
      <c r="R375" s="230"/>
      <c r="S375" s="230"/>
      <c r="T375" s="231"/>
      <c r="AT375" s="232" t="s">
        <v>154</v>
      </c>
      <c r="AU375" s="232" t="s">
        <v>89</v>
      </c>
      <c r="AV375" s="12" t="s">
        <v>25</v>
      </c>
      <c r="AW375" s="12" t="s">
        <v>156</v>
      </c>
      <c r="AX375" s="12" t="s">
        <v>83</v>
      </c>
      <c r="AY375" s="232" t="s">
        <v>140</v>
      </c>
    </row>
    <row r="376" spans="2:65" s="13" customFormat="1" ht="13.5">
      <c r="B376" s="233"/>
      <c r="C376" s="234"/>
      <c r="D376" s="235" t="s">
        <v>154</v>
      </c>
      <c r="E376" s="236" t="s">
        <v>41</v>
      </c>
      <c r="F376" s="237" t="s">
        <v>513</v>
      </c>
      <c r="G376" s="234"/>
      <c r="H376" s="238">
        <v>23.04</v>
      </c>
      <c r="I376" s="239"/>
      <c r="J376" s="234"/>
      <c r="K376" s="234"/>
      <c r="L376" s="240"/>
      <c r="M376" s="241"/>
      <c r="N376" s="242"/>
      <c r="O376" s="242"/>
      <c r="P376" s="242"/>
      <c r="Q376" s="242"/>
      <c r="R376" s="242"/>
      <c r="S376" s="242"/>
      <c r="T376" s="243"/>
      <c r="AT376" s="244" t="s">
        <v>154</v>
      </c>
      <c r="AU376" s="244" t="s">
        <v>89</v>
      </c>
      <c r="AV376" s="13" t="s">
        <v>89</v>
      </c>
      <c r="AW376" s="13" t="s">
        <v>156</v>
      </c>
      <c r="AX376" s="13" t="s">
        <v>83</v>
      </c>
      <c r="AY376" s="244" t="s">
        <v>140</v>
      </c>
    </row>
    <row r="377" spans="2:65" s="1" customFormat="1" ht="16.5" customHeight="1">
      <c r="B377" s="42"/>
      <c r="C377" s="206" t="s">
        <v>514</v>
      </c>
      <c r="D377" s="206" t="s">
        <v>143</v>
      </c>
      <c r="E377" s="207" t="s">
        <v>515</v>
      </c>
      <c r="F377" s="208" t="s">
        <v>516</v>
      </c>
      <c r="G377" s="209" t="s">
        <v>200</v>
      </c>
      <c r="H377" s="210">
        <v>512</v>
      </c>
      <c r="I377" s="211"/>
      <c r="J377" s="212">
        <f>ROUND(I377*H377,2)</f>
        <v>0</v>
      </c>
      <c r="K377" s="208" t="s">
        <v>147</v>
      </c>
      <c r="L377" s="62"/>
      <c r="M377" s="213" t="s">
        <v>41</v>
      </c>
      <c r="N377" s="214" t="s">
        <v>54</v>
      </c>
      <c r="O377" s="43"/>
      <c r="P377" s="215">
        <f>O377*H377</f>
        <v>0</v>
      </c>
      <c r="Q377" s="215">
        <v>0</v>
      </c>
      <c r="R377" s="215">
        <f>Q377*H377</f>
        <v>0</v>
      </c>
      <c r="S377" s="215">
        <v>0</v>
      </c>
      <c r="T377" s="216">
        <f>S377*H377</f>
        <v>0</v>
      </c>
      <c r="AR377" s="24" t="s">
        <v>148</v>
      </c>
      <c r="AT377" s="24" t="s">
        <v>143</v>
      </c>
      <c r="AU377" s="24" t="s">
        <v>89</v>
      </c>
      <c r="AY377" s="24" t="s">
        <v>140</v>
      </c>
      <c r="BE377" s="217">
        <f>IF(N377="základní",J377,0)</f>
        <v>0</v>
      </c>
      <c r="BF377" s="217">
        <f>IF(N377="snížená",J377,0)</f>
        <v>0</v>
      </c>
      <c r="BG377" s="217">
        <f>IF(N377="zákl. přenesená",J377,0)</f>
        <v>0</v>
      </c>
      <c r="BH377" s="217">
        <f>IF(N377="sníž. přenesená",J377,0)</f>
        <v>0</v>
      </c>
      <c r="BI377" s="217">
        <f>IF(N377="nulová",J377,0)</f>
        <v>0</v>
      </c>
      <c r="BJ377" s="24" t="s">
        <v>25</v>
      </c>
      <c r="BK377" s="217">
        <f>ROUND(I377*H377,2)</f>
        <v>0</v>
      </c>
      <c r="BL377" s="24" t="s">
        <v>148</v>
      </c>
      <c r="BM377" s="24" t="s">
        <v>517</v>
      </c>
    </row>
    <row r="378" spans="2:65" s="1" customFormat="1" ht="27">
      <c r="B378" s="42"/>
      <c r="C378" s="64"/>
      <c r="D378" s="218" t="s">
        <v>150</v>
      </c>
      <c r="E378" s="64"/>
      <c r="F378" s="219" t="s">
        <v>518</v>
      </c>
      <c r="G378" s="64"/>
      <c r="H378" s="64"/>
      <c r="I378" s="174"/>
      <c r="J378" s="64"/>
      <c r="K378" s="64"/>
      <c r="L378" s="62"/>
      <c r="M378" s="220"/>
      <c r="N378" s="43"/>
      <c r="O378" s="43"/>
      <c r="P378" s="43"/>
      <c r="Q378" s="43"/>
      <c r="R378" s="43"/>
      <c r="S378" s="43"/>
      <c r="T378" s="79"/>
      <c r="AT378" s="24" t="s">
        <v>150</v>
      </c>
      <c r="AU378" s="24" t="s">
        <v>89</v>
      </c>
    </row>
    <row r="379" spans="2:65" s="1" customFormat="1" ht="94.5">
      <c r="B379" s="42"/>
      <c r="C379" s="64"/>
      <c r="D379" s="218" t="s">
        <v>152</v>
      </c>
      <c r="E379" s="64"/>
      <c r="F379" s="221" t="s">
        <v>511</v>
      </c>
      <c r="G379" s="64"/>
      <c r="H379" s="64"/>
      <c r="I379" s="174"/>
      <c r="J379" s="64"/>
      <c r="K379" s="64"/>
      <c r="L379" s="62"/>
      <c r="M379" s="220"/>
      <c r="N379" s="43"/>
      <c r="O379" s="43"/>
      <c r="P379" s="43"/>
      <c r="Q379" s="43"/>
      <c r="R379" s="43"/>
      <c r="S379" s="43"/>
      <c r="T379" s="79"/>
      <c r="AT379" s="24" t="s">
        <v>152</v>
      </c>
      <c r="AU379" s="24" t="s">
        <v>89</v>
      </c>
    </row>
    <row r="380" spans="2:65" s="12" customFormat="1" ht="13.5">
      <c r="B380" s="222"/>
      <c r="C380" s="223"/>
      <c r="D380" s="218" t="s">
        <v>154</v>
      </c>
      <c r="E380" s="224" t="s">
        <v>41</v>
      </c>
      <c r="F380" s="225" t="s">
        <v>519</v>
      </c>
      <c r="G380" s="223"/>
      <c r="H380" s="226" t="s">
        <v>41</v>
      </c>
      <c r="I380" s="227"/>
      <c r="J380" s="223"/>
      <c r="K380" s="223"/>
      <c r="L380" s="228"/>
      <c r="M380" s="229"/>
      <c r="N380" s="230"/>
      <c r="O380" s="230"/>
      <c r="P380" s="230"/>
      <c r="Q380" s="230"/>
      <c r="R380" s="230"/>
      <c r="S380" s="230"/>
      <c r="T380" s="231"/>
      <c r="AT380" s="232" t="s">
        <v>154</v>
      </c>
      <c r="AU380" s="232" t="s">
        <v>89</v>
      </c>
      <c r="AV380" s="12" t="s">
        <v>25</v>
      </c>
      <c r="AW380" s="12" t="s">
        <v>156</v>
      </c>
      <c r="AX380" s="12" t="s">
        <v>83</v>
      </c>
      <c r="AY380" s="232" t="s">
        <v>140</v>
      </c>
    </row>
    <row r="381" spans="2:65" s="12" customFormat="1" ht="13.5">
      <c r="B381" s="222"/>
      <c r="C381" s="223"/>
      <c r="D381" s="218" t="s">
        <v>154</v>
      </c>
      <c r="E381" s="224" t="s">
        <v>41</v>
      </c>
      <c r="F381" s="225" t="s">
        <v>502</v>
      </c>
      <c r="G381" s="223"/>
      <c r="H381" s="226" t="s">
        <v>41</v>
      </c>
      <c r="I381" s="227"/>
      <c r="J381" s="223"/>
      <c r="K381" s="223"/>
      <c r="L381" s="228"/>
      <c r="M381" s="229"/>
      <c r="N381" s="230"/>
      <c r="O381" s="230"/>
      <c r="P381" s="230"/>
      <c r="Q381" s="230"/>
      <c r="R381" s="230"/>
      <c r="S381" s="230"/>
      <c r="T381" s="231"/>
      <c r="AT381" s="232" t="s">
        <v>154</v>
      </c>
      <c r="AU381" s="232" t="s">
        <v>89</v>
      </c>
      <c r="AV381" s="12" t="s">
        <v>25</v>
      </c>
      <c r="AW381" s="12" t="s">
        <v>156</v>
      </c>
      <c r="AX381" s="12" t="s">
        <v>83</v>
      </c>
      <c r="AY381" s="232" t="s">
        <v>140</v>
      </c>
    </row>
    <row r="382" spans="2:65" s="13" customFormat="1" ht="13.5">
      <c r="B382" s="233"/>
      <c r="C382" s="234"/>
      <c r="D382" s="218" t="s">
        <v>154</v>
      </c>
      <c r="E382" s="245" t="s">
        <v>41</v>
      </c>
      <c r="F382" s="246" t="s">
        <v>520</v>
      </c>
      <c r="G382" s="234"/>
      <c r="H382" s="247">
        <v>281.60000000000002</v>
      </c>
      <c r="I382" s="239"/>
      <c r="J382" s="234"/>
      <c r="K382" s="234"/>
      <c r="L382" s="240"/>
      <c r="M382" s="241"/>
      <c r="N382" s="242"/>
      <c r="O382" s="242"/>
      <c r="P382" s="242"/>
      <c r="Q382" s="242"/>
      <c r="R382" s="242"/>
      <c r="S382" s="242"/>
      <c r="T382" s="243"/>
      <c r="AT382" s="244" t="s">
        <v>154</v>
      </c>
      <c r="AU382" s="244" t="s">
        <v>89</v>
      </c>
      <c r="AV382" s="13" t="s">
        <v>89</v>
      </c>
      <c r="AW382" s="13" t="s">
        <v>156</v>
      </c>
      <c r="AX382" s="13" t="s">
        <v>83</v>
      </c>
      <c r="AY382" s="244" t="s">
        <v>140</v>
      </c>
    </row>
    <row r="383" spans="2:65" s="12" customFormat="1" ht="13.5">
      <c r="B383" s="222"/>
      <c r="C383" s="223"/>
      <c r="D383" s="218" t="s">
        <v>154</v>
      </c>
      <c r="E383" s="224" t="s">
        <v>41</v>
      </c>
      <c r="F383" s="225" t="s">
        <v>504</v>
      </c>
      <c r="G383" s="223"/>
      <c r="H383" s="226" t="s">
        <v>41</v>
      </c>
      <c r="I383" s="227"/>
      <c r="J383" s="223"/>
      <c r="K383" s="223"/>
      <c r="L383" s="228"/>
      <c r="M383" s="229"/>
      <c r="N383" s="230"/>
      <c r="O383" s="230"/>
      <c r="P383" s="230"/>
      <c r="Q383" s="230"/>
      <c r="R383" s="230"/>
      <c r="S383" s="230"/>
      <c r="T383" s="231"/>
      <c r="AT383" s="232" t="s">
        <v>154</v>
      </c>
      <c r="AU383" s="232" t="s">
        <v>89</v>
      </c>
      <c r="AV383" s="12" t="s">
        <v>25</v>
      </c>
      <c r="AW383" s="12" t="s">
        <v>156</v>
      </c>
      <c r="AX383" s="12" t="s">
        <v>83</v>
      </c>
      <c r="AY383" s="232" t="s">
        <v>140</v>
      </c>
    </row>
    <row r="384" spans="2:65" s="13" customFormat="1" ht="13.5">
      <c r="B384" s="233"/>
      <c r="C384" s="234"/>
      <c r="D384" s="235" t="s">
        <v>154</v>
      </c>
      <c r="E384" s="236" t="s">
        <v>41</v>
      </c>
      <c r="F384" s="237" t="s">
        <v>521</v>
      </c>
      <c r="G384" s="234"/>
      <c r="H384" s="238">
        <v>230.4</v>
      </c>
      <c r="I384" s="239"/>
      <c r="J384" s="234"/>
      <c r="K384" s="234"/>
      <c r="L384" s="240"/>
      <c r="M384" s="241"/>
      <c r="N384" s="242"/>
      <c r="O384" s="242"/>
      <c r="P384" s="242"/>
      <c r="Q384" s="242"/>
      <c r="R384" s="242"/>
      <c r="S384" s="242"/>
      <c r="T384" s="243"/>
      <c r="AT384" s="244" t="s">
        <v>154</v>
      </c>
      <c r="AU384" s="244" t="s">
        <v>89</v>
      </c>
      <c r="AV384" s="13" t="s">
        <v>89</v>
      </c>
      <c r="AW384" s="13" t="s">
        <v>156</v>
      </c>
      <c r="AX384" s="13" t="s">
        <v>83</v>
      </c>
      <c r="AY384" s="244" t="s">
        <v>140</v>
      </c>
    </row>
    <row r="385" spans="2:65" s="1" customFormat="1" ht="16.5" customHeight="1">
      <c r="B385" s="42"/>
      <c r="C385" s="206" t="s">
        <v>522</v>
      </c>
      <c r="D385" s="206" t="s">
        <v>143</v>
      </c>
      <c r="E385" s="207" t="s">
        <v>523</v>
      </c>
      <c r="F385" s="208" t="s">
        <v>524</v>
      </c>
      <c r="G385" s="209" t="s">
        <v>200</v>
      </c>
      <c r="H385" s="210">
        <v>51.2</v>
      </c>
      <c r="I385" s="211"/>
      <c r="J385" s="212">
        <f>ROUND(I385*H385,2)</f>
        <v>0</v>
      </c>
      <c r="K385" s="208" t="s">
        <v>147</v>
      </c>
      <c r="L385" s="62"/>
      <c r="M385" s="213" t="s">
        <v>41</v>
      </c>
      <c r="N385" s="214" t="s">
        <v>54</v>
      </c>
      <c r="O385" s="43"/>
      <c r="P385" s="215">
        <f>O385*H385</f>
        <v>0</v>
      </c>
      <c r="Q385" s="215">
        <v>0</v>
      </c>
      <c r="R385" s="215">
        <f>Q385*H385</f>
        <v>0</v>
      </c>
      <c r="S385" s="215">
        <v>0</v>
      </c>
      <c r="T385" s="216">
        <f>S385*H385</f>
        <v>0</v>
      </c>
      <c r="AR385" s="24" t="s">
        <v>148</v>
      </c>
      <c r="AT385" s="24" t="s">
        <v>143</v>
      </c>
      <c r="AU385" s="24" t="s">
        <v>89</v>
      </c>
      <c r="AY385" s="24" t="s">
        <v>140</v>
      </c>
      <c r="BE385" s="217">
        <f>IF(N385="základní",J385,0)</f>
        <v>0</v>
      </c>
      <c r="BF385" s="217">
        <f>IF(N385="snížená",J385,0)</f>
        <v>0</v>
      </c>
      <c r="BG385" s="217">
        <f>IF(N385="zákl. přenesená",J385,0)</f>
        <v>0</v>
      </c>
      <c r="BH385" s="217">
        <f>IF(N385="sníž. přenesená",J385,0)</f>
        <v>0</v>
      </c>
      <c r="BI385" s="217">
        <f>IF(N385="nulová",J385,0)</f>
        <v>0</v>
      </c>
      <c r="BJ385" s="24" t="s">
        <v>25</v>
      </c>
      <c r="BK385" s="217">
        <f>ROUND(I385*H385,2)</f>
        <v>0</v>
      </c>
      <c r="BL385" s="24" t="s">
        <v>148</v>
      </c>
      <c r="BM385" s="24" t="s">
        <v>525</v>
      </c>
    </row>
    <row r="386" spans="2:65" s="1" customFormat="1" ht="13.5">
      <c r="B386" s="42"/>
      <c r="C386" s="64"/>
      <c r="D386" s="218" t="s">
        <v>150</v>
      </c>
      <c r="E386" s="64"/>
      <c r="F386" s="219" t="s">
        <v>526</v>
      </c>
      <c r="G386" s="64"/>
      <c r="H386" s="64"/>
      <c r="I386" s="174"/>
      <c r="J386" s="64"/>
      <c r="K386" s="64"/>
      <c r="L386" s="62"/>
      <c r="M386" s="220"/>
      <c r="N386" s="43"/>
      <c r="O386" s="43"/>
      <c r="P386" s="43"/>
      <c r="Q386" s="43"/>
      <c r="R386" s="43"/>
      <c r="S386" s="43"/>
      <c r="T386" s="79"/>
      <c r="AT386" s="24" t="s">
        <v>150</v>
      </c>
      <c r="AU386" s="24" t="s">
        <v>89</v>
      </c>
    </row>
    <row r="387" spans="2:65" s="1" customFormat="1" ht="67.5">
      <c r="B387" s="42"/>
      <c r="C387" s="64"/>
      <c r="D387" s="218" t="s">
        <v>152</v>
      </c>
      <c r="E387" s="64"/>
      <c r="F387" s="221" t="s">
        <v>527</v>
      </c>
      <c r="G387" s="64"/>
      <c r="H387" s="64"/>
      <c r="I387" s="174"/>
      <c r="J387" s="64"/>
      <c r="K387" s="64"/>
      <c r="L387" s="62"/>
      <c r="M387" s="220"/>
      <c r="N387" s="43"/>
      <c r="O387" s="43"/>
      <c r="P387" s="43"/>
      <c r="Q387" s="43"/>
      <c r="R387" s="43"/>
      <c r="S387" s="43"/>
      <c r="T387" s="79"/>
      <c r="AT387" s="24" t="s">
        <v>152</v>
      </c>
      <c r="AU387" s="24" t="s">
        <v>89</v>
      </c>
    </row>
    <row r="388" spans="2:65" s="12" customFormat="1" ht="13.5">
      <c r="B388" s="222"/>
      <c r="C388" s="223"/>
      <c r="D388" s="218" t="s">
        <v>154</v>
      </c>
      <c r="E388" s="224" t="s">
        <v>41</v>
      </c>
      <c r="F388" s="225" t="s">
        <v>502</v>
      </c>
      <c r="G388" s="223"/>
      <c r="H388" s="226" t="s">
        <v>41</v>
      </c>
      <c r="I388" s="227"/>
      <c r="J388" s="223"/>
      <c r="K388" s="223"/>
      <c r="L388" s="228"/>
      <c r="M388" s="229"/>
      <c r="N388" s="230"/>
      <c r="O388" s="230"/>
      <c r="P388" s="230"/>
      <c r="Q388" s="230"/>
      <c r="R388" s="230"/>
      <c r="S388" s="230"/>
      <c r="T388" s="231"/>
      <c r="AT388" s="232" t="s">
        <v>154</v>
      </c>
      <c r="AU388" s="232" t="s">
        <v>89</v>
      </c>
      <c r="AV388" s="12" t="s">
        <v>25</v>
      </c>
      <c r="AW388" s="12" t="s">
        <v>156</v>
      </c>
      <c r="AX388" s="12" t="s">
        <v>83</v>
      </c>
      <c r="AY388" s="232" t="s">
        <v>140</v>
      </c>
    </row>
    <row r="389" spans="2:65" s="13" customFormat="1" ht="13.5">
      <c r="B389" s="233"/>
      <c r="C389" s="234"/>
      <c r="D389" s="218" t="s">
        <v>154</v>
      </c>
      <c r="E389" s="245" t="s">
        <v>41</v>
      </c>
      <c r="F389" s="246" t="s">
        <v>512</v>
      </c>
      <c r="G389" s="234"/>
      <c r="H389" s="247">
        <v>28.16</v>
      </c>
      <c r="I389" s="239"/>
      <c r="J389" s="234"/>
      <c r="K389" s="234"/>
      <c r="L389" s="240"/>
      <c r="M389" s="241"/>
      <c r="N389" s="242"/>
      <c r="O389" s="242"/>
      <c r="P389" s="242"/>
      <c r="Q389" s="242"/>
      <c r="R389" s="242"/>
      <c r="S389" s="242"/>
      <c r="T389" s="243"/>
      <c r="AT389" s="244" t="s">
        <v>154</v>
      </c>
      <c r="AU389" s="244" t="s">
        <v>89</v>
      </c>
      <c r="AV389" s="13" t="s">
        <v>89</v>
      </c>
      <c r="AW389" s="13" t="s">
        <v>156</v>
      </c>
      <c r="AX389" s="13" t="s">
        <v>83</v>
      </c>
      <c r="AY389" s="244" t="s">
        <v>140</v>
      </c>
    </row>
    <row r="390" spans="2:65" s="12" customFormat="1" ht="13.5">
      <c r="B390" s="222"/>
      <c r="C390" s="223"/>
      <c r="D390" s="218" t="s">
        <v>154</v>
      </c>
      <c r="E390" s="224" t="s">
        <v>41</v>
      </c>
      <c r="F390" s="225" t="s">
        <v>504</v>
      </c>
      <c r="G390" s="223"/>
      <c r="H390" s="226" t="s">
        <v>41</v>
      </c>
      <c r="I390" s="227"/>
      <c r="J390" s="223"/>
      <c r="K390" s="223"/>
      <c r="L390" s="228"/>
      <c r="M390" s="229"/>
      <c r="N390" s="230"/>
      <c r="O390" s="230"/>
      <c r="P390" s="230"/>
      <c r="Q390" s="230"/>
      <c r="R390" s="230"/>
      <c r="S390" s="230"/>
      <c r="T390" s="231"/>
      <c r="AT390" s="232" t="s">
        <v>154</v>
      </c>
      <c r="AU390" s="232" t="s">
        <v>89</v>
      </c>
      <c r="AV390" s="12" t="s">
        <v>25</v>
      </c>
      <c r="AW390" s="12" t="s">
        <v>156</v>
      </c>
      <c r="AX390" s="12" t="s">
        <v>83</v>
      </c>
      <c r="AY390" s="232" t="s">
        <v>140</v>
      </c>
    </row>
    <row r="391" spans="2:65" s="13" customFormat="1" ht="13.5">
      <c r="B391" s="233"/>
      <c r="C391" s="234"/>
      <c r="D391" s="235" t="s">
        <v>154</v>
      </c>
      <c r="E391" s="236" t="s">
        <v>41</v>
      </c>
      <c r="F391" s="237" t="s">
        <v>513</v>
      </c>
      <c r="G391" s="234"/>
      <c r="H391" s="238">
        <v>23.04</v>
      </c>
      <c r="I391" s="239"/>
      <c r="J391" s="234"/>
      <c r="K391" s="234"/>
      <c r="L391" s="240"/>
      <c r="M391" s="241"/>
      <c r="N391" s="242"/>
      <c r="O391" s="242"/>
      <c r="P391" s="242"/>
      <c r="Q391" s="242"/>
      <c r="R391" s="242"/>
      <c r="S391" s="242"/>
      <c r="T391" s="243"/>
      <c r="AT391" s="244" t="s">
        <v>154</v>
      </c>
      <c r="AU391" s="244" t="s">
        <v>89</v>
      </c>
      <c r="AV391" s="13" t="s">
        <v>89</v>
      </c>
      <c r="AW391" s="13" t="s">
        <v>156</v>
      </c>
      <c r="AX391" s="13" t="s">
        <v>83</v>
      </c>
      <c r="AY391" s="244" t="s">
        <v>140</v>
      </c>
    </row>
    <row r="392" spans="2:65" s="1" customFormat="1" ht="16.5" customHeight="1">
      <c r="B392" s="42"/>
      <c r="C392" s="206" t="s">
        <v>528</v>
      </c>
      <c r="D392" s="206" t="s">
        <v>143</v>
      </c>
      <c r="E392" s="207" t="s">
        <v>529</v>
      </c>
      <c r="F392" s="208" t="s">
        <v>530</v>
      </c>
      <c r="G392" s="209" t="s">
        <v>146</v>
      </c>
      <c r="H392" s="210">
        <v>10</v>
      </c>
      <c r="I392" s="211"/>
      <c r="J392" s="212">
        <f>ROUND(I392*H392,2)</f>
        <v>0</v>
      </c>
      <c r="K392" s="208" t="s">
        <v>147</v>
      </c>
      <c r="L392" s="62"/>
      <c r="M392" s="213" t="s">
        <v>41</v>
      </c>
      <c r="N392" s="214" t="s">
        <v>54</v>
      </c>
      <c r="O392" s="43"/>
      <c r="P392" s="215">
        <f>O392*H392</f>
        <v>0</v>
      </c>
      <c r="Q392" s="215">
        <v>0</v>
      </c>
      <c r="R392" s="215">
        <f>Q392*H392</f>
        <v>0</v>
      </c>
      <c r="S392" s="215">
        <v>0.255</v>
      </c>
      <c r="T392" s="216">
        <f>S392*H392</f>
        <v>2.5499999999999998</v>
      </c>
      <c r="AR392" s="24" t="s">
        <v>148</v>
      </c>
      <c r="AT392" s="24" t="s">
        <v>143</v>
      </c>
      <c r="AU392" s="24" t="s">
        <v>89</v>
      </c>
      <c r="AY392" s="24" t="s">
        <v>140</v>
      </c>
      <c r="BE392" s="217">
        <f>IF(N392="základní",J392,0)</f>
        <v>0</v>
      </c>
      <c r="BF392" s="217">
        <f>IF(N392="snížená",J392,0)</f>
        <v>0</v>
      </c>
      <c r="BG392" s="217">
        <f>IF(N392="zákl. přenesená",J392,0)</f>
        <v>0</v>
      </c>
      <c r="BH392" s="217">
        <f>IF(N392="sníž. přenesená",J392,0)</f>
        <v>0</v>
      </c>
      <c r="BI392" s="217">
        <f>IF(N392="nulová",J392,0)</f>
        <v>0</v>
      </c>
      <c r="BJ392" s="24" t="s">
        <v>25</v>
      </c>
      <c r="BK392" s="217">
        <f>ROUND(I392*H392,2)</f>
        <v>0</v>
      </c>
      <c r="BL392" s="24" t="s">
        <v>148</v>
      </c>
      <c r="BM392" s="24" t="s">
        <v>531</v>
      </c>
    </row>
    <row r="393" spans="2:65" s="1" customFormat="1" ht="54">
      <c r="B393" s="42"/>
      <c r="C393" s="64"/>
      <c r="D393" s="218" t="s">
        <v>150</v>
      </c>
      <c r="E393" s="64"/>
      <c r="F393" s="219" t="s">
        <v>532</v>
      </c>
      <c r="G393" s="64"/>
      <c r="H393" s="64"/>
      <c r="I393" s="174"/>
      <c r="J393" s="64"/>
      <c r="K393" s="64"/>
      <c r="L393" s="62"/>
      <c r="M393" s="220"/>
      <c r="N393" s="43"/>
      <c r="O393" s="43"/>
      <c r="P393" s="43"/>
      <c r="Q393" s="43"/>
      <c r="R393" s="43"/>
      <c r="S393" s="43"/>
      <c r="T393" s="79"/>
      <c r="AT393" s="24" t="s">
        <v>150</v>
      </c>
      <c r="AU393" s="24" t="s">
        <v>89</v>
      </c>
    </row>
    <row r="394" spans="2:65" s="1" customFormat="1" ht="189">
      <c r="B394" s="42"/>
      <c r="C394" s="64"/>
      <c r="D394" s="218" t="s">
        <v>152</v>
      </c>
      <c r="E394" s="64"/>
      <c r="F394" s="221" t="s">
        <v>533</v>
      </c>
      <c r="G394" s="64"/>
      <c r="H394" s="64"/>
      <c r="I394" s="174"/>
      <c r="J394" s="64"/>
      <c r="K394" s="64"/>
      <c r="L394" s="62"/>
      <c r="M394" s="220"/>
      <c r="N394" s="43"/>
      <c r="O394" s="43"/>
      <c r="P394" s="43"/>
      <c r="Q394" s="43"/>
      <c r="R394" s="43"/>
      <c r="S394" s="43"/>
      <c r="T394" s="79"/>
      <c r="AT394" s="24" t="s">
        <v>152</v>
      </c>
      <c r="AU394" s="24" t="s">
        <v>89</v>
      </c>
    </row>
    <row r="395" spans="2:65" s="12" customFormat="1" ht="13.5">
      <c r="B395" s="222"/>
      <c r="C395" s="223"/>
      <c r="D395" s="218" t="s">
        <v>154</v>
      </c>
      <c r="E395" s="224" t="s">
        <v>41</v>
      </c>
      <c r="F395" s="225" t="s">
        <v>534</v>
      </c>
      <c r="G395" s="223"/>
      <c r="H395" s="226" t="s">
        <v>41</v>
      </c>
      <c r="I395" s="227"/>
      <c r="J395" s="223"/>
      <c r="K395" s="223"/>
      <c r="L395" s="228"/>
      <c r="M395" s="229"/>
      <c r="N395" s="230"/>
      <c r="O395" s="230"/>
      <c r="P395" s="230"/>
      <c r="Q395" s="230"/>
      <c r="R395" s="230"/>
      <c r="S395" s="230"/>
      <c r="T395" s="231"/>
      <c r="AT395" s="232" t="s">
        <v>154</v>
      </c>
      <c r="AU395" s="232" t="s">
        <v>89</v>
      </c>
      <c r="AV395" s="12" t="s">
        <v>25</v>
      </c>
      <c r="AW395" s="12" t="s">
        <v>156</v>
      </c>
      <c r="AX395" s="12" t="s">
        <v>83</v>
      </c>
      <c r="AY395" s="232" t="s">
        <v>140</v>
      </c>
    </row>
    <row r="396" spans="2:65" s="13" customFormat="1" ht="13.5">
      <c r="B396" s="233"/>
      <c r="C396" s="234"/>
      <c r="D396" s="218" t="s">
        <v>154</v>
      </c>
      <c r="E396" s="245" t="s">
        <v>41</v>
      </c>
      <c r="F396" s="246" t="s">
        <v>157</v>
      </c>
      <c r="G396" s="234"/>
      <c r="H396" s="247">
        <v>5</v>
      </c>
      <c r="I396" s="239"/>
      <c r="J396" s="234"/>
      <c r="K396" s="234"/>
      <c r="L396" s="240"/>
      <c r="M396" s="241"/>
      <c r="N396" s="242"/>
      <c r="O396" s="242"/>
      <c r="P396" s="242"/>
      <c r="Q396" s="242"/>
      <c r="R396" s="242"/>
      <c r="S396" s="242"/>
      <c r="T396" s="243"/>
      <c r="AT396" s="244" t="s">
        <v>154</v>
      </c>
      <c r="AU396" s="244" t="s">
        <v>89</v>
      </c>
      <c r="AV396" s="13" t="s">
        <v>89</v>
      </c>
      <c r="AW396" s="13" t="s">
        <v>156</v>
      </c>
      <c r="AX396" s="13" t="s">
        <v>83</v>
      </c>
      <c r="AY396" s="244" t="s">
        <v>140</v>
      </c>
    </row>
    <row r="397" spans="2:65" s="12" customFormat="1" ht="13.5">
      <c r="B397" s="222"/>
      <c r="C397" s="223"/>
      <c r="D397" s="218" t="s">
        <v>154</v>
      </c>
      <c r="E397" s="224" t="s">
        <v>41</v>
      </c>
      <c r="F397" s="225" t="s">
        <v>535</v>
      </c>
      <c r="G397" s="223"/>
      <c r="H397" s="226" t="s">
        <v>41</v>
      </c>
      <c r="I397" s="227"/>
      <c r="J397" s="223"/>
      <c r="K397" s="223"/>
      <c r="L397" s="228"/>
      <c r="M397" s="229"/>
      <c r="N397" s="230"/>
      <c r="O397" s="230"/>
      <c r="P397" s="230"/>
      <c r="Q397" s="230"/>
      <c r="R397" s="230"/>
      <c r="S397" s="230"/>
      <c r="T397" s="231"/>
      <c r="AT397" s="232" t="s">
        <v>154</v>
      </c>
      <c r="AU397" s="232" t="s">
        <v>89</v>
      </c>
      <c r="AV397" s="12" t="s">
        <v>25</v>
      </c>
      <c r="AW397" s="12" t="s">
        <v>156</v>
      </c>
      <c r="AX397" s="12" t="s">
        <v>83</v>
      </c>
      <c r="AY397" s="232" t="s">
        <v>140</v>
      </c>
    </row>
    <row r="398" spans="2:65" s="13" customFormat="1" ht="13.5">
      <c r="B398" s="233"/>
      <c r="C398" s="234"/>
      <c r="D398" s="235" t="s">
        <v>154</v>
      </c>
      <c r="E398" s="236" t="s">
        <v>41</v>
      </c>
      <c r="F398" s="237" t="s">
        <v>157</v>
      </c>
      <c r="G398" s="234"/>
      <c r="H398" s="238">
        <v>5</v>
      </c>
      <c r="I398" s="239"/>
      <c r="J398" s="234"/>
      <c r="K398" s="234"/>
      <c r="L398" s="240"/>
      <c r="M398" s="241"/>
      <c r="N398" s="242"/>
      <c r="O398" s="242"/>
      <c r="P398" s="242"/>
      <c r="Q398" s="242"/>
      <c r="R398" s="242"/>
      <c r="S398" s="242"/>
      <c r="T398" s="243"/>
      <c r="AT398" s="244" t="s">
        <v>154</v>
      </c>
      <c r="AU398" s="244" t="s">
        <v>89</v>
      </c>
      <c r="AV398" s="13" t="s">
        <v>89</v>
      </c>
      <c r="AW398" s="13" t="s">
        <v>156</v>
      </c>
      <c r="AX398" s="13" t="s">
        <v>83</v>
      </c>
      <c r="AY398" s="244" t="s">
        <v>140</v>
      </c>
    </row>
    <row r="399" spans="2:65" s="1" customFormat="1" ht="25.5" customHeight="1">
      <c r="B399" s="42"/>
      <c r="C399" s="206" t="s">
        <v>269</v>
      </c>
      <c r="D399" s="206" t="s">
        <v>143</v>
      </c>
      <c r="E399" s="207" t="s">
        <v>536</v>
      </c>
      <c r="F399" s="208" t="s">
        <v>537</v>
      </c>
      <c r="G399" s="209" t="s">
        <v>146</v>
      </c>
      <c r="H399" s="210">
        <v>40</v>
      </c>
      <c r="I399" s="211"/>
      <c r="J399" s="212">
        <f>ROUND(I399*H399,2)</f>
        <v>0</v>
      </c>
      <c r="K399" s="208" t="s">
        <v>147</v>
      </c>
      <c r="L399" s="62"/>
      <c r="M399" s="213" t="s">
        <v>41</v>
      </c>
      <c r="N399" s="214" t="s">
        <v>54</v>
      </c>
      <c r="O399" s="43"/>
      <c r="P399" s="215">
        <f>O399*H399</f>
        <v>0</v>
      </c>
      <c r="Q399" s="215">
        <v>0</v>
      </c>
      <c r="R399" s="215">
        <f>Q399*H399</f>
        <v>0</v>
      </c>
      <c r="S399" s="215">
        <v>0.29499999999999998</v>
      </c>
      <c r="T399" s="216">
        <f>S399*H399</f>
        <v>11.799999999999999</v>
      </c>
      <c r="AR399" s="24" t="s">
        <v>148</v>
      </c>
      <c r="AT399" s="24" t="s">
        <v>143</v>
      </c>
      <c r="AU399" s="24" t="s">
        <v>89</v>
      </c>
      <c r="AY399" s="24" t="s">
        <v>140</v>
      </c>
      <c r="BE399" s="217">
        <f>IF(N399="základní",J399,0)</f>
        <v>0</v>
      </c>
      <c r="BF399" s="217">
        <f>IF(N399="snížená",J399,0)</f>
        <v>0</v>
      </c>
      <c r="BG399" s="217">
        <f>IF(N399="zákl. přenesená",J399,0)</f>
        <v>0</v>
      </c>
      <c r="BH399" s="217">
        <f>IF(N399="sníž. přenesená",J399,0)</f>
        <v>0</v>
      </c>
      <c r="BI399" s="217">
        <f>IF(N399="nulová",J399,0)</f>
        <v>0</v>
      </c>
      <c r="BJ399" s="24" t="s">
        <v>25</v>
      </c>
      <c r="BK399" s="217">
        <f>ROUND(I399*H399,2)</f>
        <v>0</v>
      </c>
      <c r="BL399" s="24" t="s">
        <v>148</v>
      </c>
      <c r="BM399" s="24" t="s">
        <v>538</v>
      </c>
    </row>
    <row r="400" spans="2:65" s="1" customFormat="1" ht="40.5">
      <c r="B400" s="42"/>
      <c r="C400" s="64"/>
      <c r="D400" s="218" t="s">
        <v>150</v>
      </c>
      <c r="E400" s="64"/>
      <c r="F400" s="219" t="s">
        <v>539</v>
      </c>
      <c r="G400" s="64"/>
      <c r="H400" s="64"/>
      <c r="I400" s="174"/>
      <c r="J400" s="64"/>
      <c r="K400" s="64"/>
      <c r="L400" s="62"/>
      <c r="M400" s="220"/>
      <c r="N400" s="43"/>
      <c r="O400" s="43"/>
      <c r="P400" s="43"/>
      <c r="Q400" s="43"/>
      <c r="R400" s="43"/>
      <c r="S400" s="43"/>
      <c r="T400" s="79"/>
      <c r="AT400" s="24" t="s">
        <v>150</v>
      </c>
      <c r="AU400" s="24" t="s">
        <v>89</v>
      </c>
    </row>
    <row r="401" spans="2:65" s="1" customFormat="1" ht="189">
      <c r="B401" s="42"/>
      <c r="C401" s="64"/>
      <c r="D401" s="218" t="s">
        <v>152</v>
      </c>
      <c r="E401" s="64"/>
      <c r="F401" s="221" t="s">
        <v>533</v>
      </c>
      <c r="G401" s="64"/>
      <c r="H401" s="64"/>
      <c r="I401" s="174"/>
      <c r="J401" s="64"/>
      <c r="K401" s="64"/>
      <c r="L401" s="62"/>
      <c r="M401" s="220"/>
      <c r="N401" s="43"/>
      <c r="O401" s="43"/>
      <c r="P401" s="43"/>
      <c r="Q401" s="43"/>
      <c r="R401" s="43"/>
      <c r="S401" s="43"/>
      <c r="T401" s="79"/>
      <c r="AT401" s="24" t="s">
        <v>152</v>
      </c>
      <c r="AU401" s="24" t="s">
        <v>89</v>
      </c>
    </row>
    <row r="402" spans="2:65" s="12" customFormat="1" ht="13.5">
      <c r="B402" s="222"/>
      <c r="C402" s="223"/>
      <c r="D402" s="218" t="s">
        <v>154</v>
      </c>
      <c r="E402" s="224" t="s">
        <v>41</v>
      </c>
      <c r="F402" s="225" t="s">
        <v>540</v>
      </c>
      <c r="G402" s="223"/>
      <c r="H402" s="226" t="s">
        <v>41</v>
      </c>
      <c r="I402" s="227"/>
      <c r="J402" s="223"/>
      <c r="K402" s="223"/>
      <c r="L402" s="228"/>
      <c r="M402" s="229"/>
      <c r="N402" s="230"/>
      <c r="O402" s="230"/>
      <c r="P402" s="230"/>
      <c r="Q402" s="230"/>
      <c r="R402" s="230"/>
      <c r="S402" s="230"/>
      <c r="T402" s="231"/>
      <c r="AT402" s="232" t="s">
        <v>154</v>
      </c>
      <c r="AU402" s="232" t="s">
        <v>89</v>
      </c>
      <c r="AV402" s="12" t="s">
        <v>25</v>
      </c>
      <c r="AW402" s="12" t="s">
        <v>156</v>
      </c>
      <c r="AX402" s="12" t="s">
        <v>83</v>
      </c>
      <c r="AY402" s="232" t="s">
        <v>140</v>
      </c>
    </row>
    <row r="403" spans="2:65" s="13" customFormat="1" ht="13.5">
      <c r="B403" s="233"/>
      <c r="C403" s="234"/>
      <c r="D403" s="218" t="s">
        <v>154</v>
      </c>
      <c r="E403" s="245" t="s">
        <v>41</v>
      </c>
      <c r="F403" s="246" t="s">
        <v>330</v>
      </c>
      <c r="G403" s="234"/>
      <c r="H403" s="247">
        <v>30</v>
      </c>
      <c r="I403" s="239"/>
      <c r="J403" s="234"/>
      <c r="K403" s="234"/>
      <c r="L403" s="240"/>
      <c r="M403" s="241"/>
      <c r="N403" s="242"/>
      <c r="O403" s="242"/>
      <c r="P403" s="242"/>
      <c r="Q403" s="242"/>
      <c r="R403" s="242"/>
      <c r="S403" s="242"/>
      <c r="T403" s="243"/>
      <c r="AT403" s="244" t="s">
        <v>154</v>
      </c>
      <c r="AU403" s="244" t="s">
        <v>89</v>
      </c>
      <c r="AV403" s="13" t="s">
        <v>89</v>
      </c>
      <c r="AW403" s="13" t="s">
        <v>156</v>
      </c>
      <c r="AX403" s="13" t="s">
        <v>83</v>
      </c>
      <c r="AY403" s="244" t="s">
        <v>140</v>
      </c>
    </row>
    <row r="404" spans="2:65" s="12" customFormat="1" ht="13.5">
      <c r="B404" s="222"/>
      <c r="C404" s="223"/>
      <c r="D404" s="218" t="s">
        <v>154</v>
      </c>
      <c r="E404" s="224" t="s">
        <v>41</v>
      </c>
      <c r="F404" s="225" t="s">
        <v>541</v>
      </c>
      <c r="G404" s="223"/>
      <c r="H404" s="226" t="s">
        <v>41</v>
      </c>
      <c r="I404" s="227"/>
      <c r="J404" s="223"/>
      <c r="K404" s="223"/>
      <c r="L404" s="228"/>
      <c r="M404" s="229"/>
      <c r="N404" s="230"/>
      <c r="O404" s="230"/>
      <c r="P404" s="230"/>
      <c r="Q404" s="230"/>
      <c r="R404" s="230"/>
      <c r="S404" s="230"/>
      <c r="T404" s="231"/>
      <c r="AT404" s="232" t="s">
        <v>154</v>
      </c>
      <c r="AU404" s="232" t="s">
        <v>89</v>
      </c>
      <c r="AV404" s="12" t="s">
        <v>25</v>
      </c>
      <c r="AW404" s="12" t="s">
        <v>156</v>
      </c>
      <c r="AX404" s="12" t="s">
        <v>83</v>
      </c>
      <c r="AY404" s="232" t="s">
        <v>140</v>
      </c>
    </row>
    <row r="405" spans="2:65" s="13" customFormat="1" ht="13.5">
      <c r="B405" s="233"/>
      <c r="C405" s="234"/>
      <c r="D405" s="235" t="s">
        <v>154</v>
      </c>
      <c r="E405" s="236" t="s">
        <v>41</v>
      </c>
      <c r="F405" s="237" t="s">
        <v>30</v>
      </c>
      <c r="G405" s="234"/>
      <c r="H405" s="238">
        <v>10</v>
      </c>
      <c r="I405" s="239"/>
      <c r="J405" s="234"/>
      <c r="K405" s="234"/>
      <c r="L405" s="240"/>
      <c r="M405" s="241"/>
      <c r="N405" s="242"/>
      <c r="O405" s="242"/>
      <c r="P405" s="242"/>
      <c r="Q405" s="242"/>
      <c r="R405" s="242"/>
      <c r="S405" s="242"/>
      <c r="T405" s="243"/>
      <c r="AT405" s="244" t="s">
        <v>154</v>
      </c>
      <c r="AU405" s="244" t="s">
        <v>89</v>
      </c>
      <c r="AV405" s="13" t="s">
        <v>89</v>
      </c>
      <c r="AW405" s="13" t="s">
        <v>156</v>
      </c>
      <c r="AX405" s="13" t="s">
        <v>83</v>
      </c>
      <c r="AY405" s="244" t="s">
        <v>140</v>
      </c>
    </row>
    <row r="406" spans="2:65" s="1" customFormat="1" ht="25.5" customHeight="1">
      <c r="B406" s="42"/>
      <c r="C406" s="206" t="s">
        <v>542</v>
      </c>
      <c r="D406" s="206" t="s">
        <v>143</v>
      </c>
      <c r="E406" s="207" t="s">
        <v>543</v>
      </c>
      <c r="F406" s="208" t="s">
        <v>544</v>
      </c>
      <c r="G406" s="209" t="s">
        <v>146</v>
      </c>
      <c r="H406" s="210">
        <v>10</v>
      </c>
      <c r="I406" s="211"/>
      <c r="J406" s="212">
        <f>ROUND(I406*H406,2)</f>
        <v>0</v>
      </c>
      <c r="K406" s="208" t="s">
        <v>147</v>
      </c>
      <c r="L406" s="62"/>
      <c r="M406" s="213" t="s">
        <v>41</v>
      </c>
      <c r="N406" s="214" t="s">
        <v>54</v>
      </c>
      <c r="O406" s="43"/>
      <c r="P406" s="215">
        <f>O406*H406</f>
        <v>0</v>
      </c>
      <c r="Q406" s="215">
        <v>0</v>
      </c>
      <c r="R406" s="215">
        <f>Q406*H406</f>
        <v>0</v>
      </c>
      <c r="S406" s="215">
        <v>0</v>
      </c>
      <c r="T406" s="216">
        <f>S406*H406</f>
        <v>0</v>
      </c>
      <c r="AR406" s="24" t="s">
        <v>148</v>
      </c>
      <c r="AT406" s="24" t="s">
        <v>143</v>
      </c>
      <c r="AU406" s="24" t="s">
        <v>89</v>
      </c>
      <c r="AY406" s="24" t="s">
        <v>140</v>
      </c>
      <c r="BE406" s="217">
        <f>IF(N406="základní",J406,0)</f>
        <v>0</v>
      </c>
      <c r="BF406" s="217">
        <f>IF(N406="snížená",J406,0)</f>
        <v>0</v>
      </c>
      <c r="BG406" s="217">
        <f>IF(N406="zákl. přenesená",J406,0)</f>
        <v>0</v>
      </c>
      <c r="BH406" s="217">
        <f>IF(N406="sníž. přenesená",J406,0)</f>
        <v>0</v>
      </c>
      <c r="BI406" s="217">
        <f>IF(N406="nulová",J406,0)</f>
        <v>0</v>
      </c>
      <c r="BJ406" s="24" t="s">
        <v>25</v>
      </c>
      <c r="BK406" s="217">
        <f>ROUND(I406*H406,2)</f>
        <v>0</v>
      </c>
      <c r="BL406" s="24" t="s">
        <v>148</v>
      </c>
      <c r="BM406" s="24" t="s">
        <v>545</v>
      </c>
    </row>
    <row r="407" spans="2:65" s="1" customFormat="1" ht="40.5">
      <c r="B407" s="42"/>
      <c r="C407" s="64"/>
      <c r="D407" s="218" t="s">
        <v>150</v>
      </c>
      <c r="E407" s="64"/>
      <c r="F407" s="219" t="s">
        <v>546</v>
      </c>
      <c r="G407" s="64"/>
      <c r="H407" s="64"/>
      <c r="I407" s="174"/>
      <c r="J407" s="64"/>
      <c r="K407" s="64"/>
      <c r="L407" s="62"/>
      <c r="M407" s="220"/>
      <c r="N407" s="43"/>
      <c r="O407" s="43"/>
      <c r="P407" s="43"/>
      <c r="Q407" s="43"/>
      <c r="R407" s="43"/>
      <c r="S407" s="43"/>
      <c r="T407" s="79"/>
      <c r="AT407" s="24" t="s">
        <v>150</v>
      </c>
      <c r="AU407" s="24" t="s">
        <v>89</v>
      </c>
    </row>
    <row r="408" spans="2:65" s="1" customFormat="1" ht="67.5">
      <c r="B408" s="42"/>
      <c r="C408" s="64"/>
      <c r="D408" s="218" t="s">
        <v>152</v>
      </c>
      <c r="E408" s="64"/>
      <c r="F408" s="221" t="s">
        <v>547</v>
      </c>
      <c r="G408" s="64"/>
      <c r="H408" s="64"/>
      <c r="I408" s="174"/>
      <c r="J408" s="64"/>
      <c r="K408" s="64"/>
      <c r="L408" s="62"/>
      <c r="M408" s="220"/>
      <c r="N408" s="43"/>
      <c r="O408" s="43"/>
      <c r="P408" s="43"/>
      <c r="Q408" s="43"/>
      <c r="R408" s="43"/>
      <c r="S408" s="43"/>
      <c r="T408" s="79"/>
      <c r="AT408" s="24" t="s">
        <v>152</v>
      </c>
      <c r="AU408" s="24" t="s">
        <v>89</v>
      </c>
    </row>
    <row r="409" spans="2:65" s="12" customFormat="1" ht="13.5">
      <c r="B409" s="222"/>
      <c r="C409" s="223"/>
      <c r="D409" s="218" t="s">
        <v>154</v>
      </c>
      <c r="E409" s="224" t="s">
        <v>41</v>
      </c>
      <c r="F409" s="225" t="s">
        <v>534</v>
      </c>
      <c r="G409" s="223"/>
      <c r="H409" s="226" t="s">
        <v>41</v>
      </c>
      <c r="I409" s="227"/>
      <c r="J409" s="223"/>
      <c r="K409" s="223"/>
      <c r="L409" s="228"/>
      <c r="M409" s="229"/>
      <c r="N409" s="230"/>
      <c r="O409" s="230"/>
      <c r="P409" s="230"/>
      <c r="Q409" s="230"/>
      <c r="R409" s="230"/>
      <c r="S409" s="230"/>
      <c r="T409" s="231"/>
      <c r="AT409" s="232" t="s">
        <v>154</v>
      </c>
      <c r="AU409" s="232" t="s">
        <v>89</v>
      </c>
      <c r="AV409" s="12" t="s">
        <v>25</v>
      </c>
      <c r="AW409" s="12" t="s">
        <v>156</v>
      </c>
      <c r="AX409" s="12" t="s">
        <v>83</v>
      </c>
      <c r="AY409" s="232" t="s">
        <v>140</v>
      </c>
    </row>
    <row r="410" spans="2:65" s="13" customFormat="1" ht="13.5">
      <c r="B410" s="233"/>
      <c r="C410" s="234"/>
      <c r="D410" s="218" t="s">
        <v>154</v>
      </c>
      <c r="E410" s="245" t="s">
        <v>41</v>
      </c>
      <c r="F410" s="246" t="s">
        <v>157</v>
      </c>
      <c r="G410" s="234"/>
      <c r="H410" s="247">
        <v>5</v>
      </c>
      <c r="I410" s="239"/>
      <c r="J410" s="234"/>
      <c r="K410" s="234"/>
      <c r="L410" s="240"/>
      <c r="M410" s="241"/>
      <c r="N410" s="242"/>
      <c r="O410" s="242"/>
      <c r="P410" s="242"/>
      <c r="Q410" s="242"/>
      <c r="R410" s="242"/>
      <c r="S410" s="242"/>
      <c r="T410" s="243"/>
      <c r="AT410" s="244" t="s">
        <v>154</v>
      </c>
      <c r="AU410" s="244" t="s">
        <v>89</v>
      </c>
      <c r="AV410" s="13" t="s">
        <v>89</v>
      </c>
      <c r="AW410" s="13" t="s">
        <v>156</v>
      </c>
      <c r="AX410" s="13" t="s">
        <v>83</v>
      </c>
      <c r="AY410" s="244" t="s">
        <v>140</v>
      </c>
    </row>
    <row r="411" spans="2:65" s="12" customFormat="1" ht="13.5">
      <c r="B411" s="222"/>
      <c r="C411" s="223"/>
      <c r="D411" s="218" t="s">
        <v>154</v>
      </c>
      <c r="E411" s="224" t="s">
        <v>41</v>
      </c>
      <c r="F411" s="225" t="s">
        <v>535</v>
      </c>
      <c r="G411" s="223"/>
      <c r="H411" s="226" t="s">
        <v>41</v>
      </c>
      <c r="I411" s="227"/>
      <c r="J411" s="223"/>
      <c r="K411" s="223"/>
      <c r="L411" s="228"/>
      <c r="M411" s="229"/>
      <c r="N411" s="230"/>
      <c r="O411" s="230"/>
      <c r="P411" s="230"/>
      <c r="Q411" s="230"/>
      <c r="R411" s="230"/>
      <c r="S411" s="230"/>
      <c r="T411" s="231"/>
      <c r="AT411" s="232" t="s">
        <v>154</v>
      </c>
      <c r="AU411" s="232" t="s">
        <v>89</v>
      </c>
      <c r="AV411" s="12" t="s">
        <v>25</v>
      </c>
      <c r="AW411" s="12" t="s">
        <v>156</v>
      </c>
      <c r="AX411" s="12" t="s">
        <v>83</v>
      </c>
      <c r="AY411" s="232" t="s">
        <v>140</v>
      </c>
    </row>
    <row r="412" spans="2:65" s="13" customFormat="1" ht="13.5">
      <c r="B412" s="233"/>
      <c r="C412" s="234"/>
      <c r="D412" s="235" t="s">
        <v>154</v>
      </c>
      <c r="E412" s="236" t="s">
        <v>41</v>
      </c>
      <c r="F412" s="237" t="s">
        <v>157</v>
      </c>
      <c r="G412" s="234"/>
      <c r="H412" s="238">
        <v>5</v>
      </c>
      <c r="I412" s="239"/>
      <c r="J412" s="234"/>
      <c r="K412" s="234"/>
      <c r="L412" s="240"/>
      <c r="M412" s="241"/>
      <c r="N412" s="242"/>
      <c r="O412" s="242"/>
      <c r="P412" s="242"/>
      <c r="Q412" s="242"/>
      <c r="R412" s="242"/>
      <c r="S412" s="242"/>
      <c r="T412" s="243"/>
      <c r="AT412" s="244" t="s">
        <v>154</v>
      </c>
      <c r="AU412" s="244" t="s">
        <v>89</v>
      </c>
      <c r="AV412" s="13" t="s">
        <v>89</v>
      </c>
      <c r="AW412" s="13" t="s">
        <v>156</v>
      </c>
      <c r="AX412" s="13" t="s">
        <v>83</v>
      </c>
      <c r="AY412" s="244" t="s">
        <v>140</v>
      </c>
    </row>
    <row r="413" spans="2:65" s="1" customFormat="1" ht="25.5" customHeight="1">
      <c r="B413" s="42"/>
      <c r="C413" s="206" t="s">
        <v>548</v>
      </c>
      <c r="D413" s="206" t="s">
        <v>143</v>
      </c>
      <c r="E413" s="207" t="s">
        <v>549</v>
      </c>
      <c r="F413" s="208" t="s">
        <v>550</v>
      </c>
      <c r="G413" s="209" t="s">
        <v>146</v>
      </c>
      <c r="H413" s="210">
        <v>40</v>
      </c>
      <c r="I413" s="211"/>
      <c r="J413" s="212">
        <f>ROUND(I413*H413,2)</f>
        <v>0</v>
      </c>
      <c r="K413" s="208" t="s">
        <v>147</v>
      </c>
      <c r="L413" s="62"/>
      <c r="M413" s="213" t="s">
        <v>41</v>
      </c>
      <c r="N413" s="214" t="s">
        <v>54</v>
      </c>
      <c r="O413" s="43"/>
      <c r="P413" s="215">
        <f>O413*H413</f>
        <v>0</v>
      </c>
      <c r="Q413" s="215">
        <v>0</v>
      </c>
      <c r="R413" s="215">
        <f>Q413*H413</f>
        <v>0</v>
      </c>
      <c r="S413" s="215">
        <v>0</v>
      </c>
      <c r="T413" s="216">
        <f>S413*H413</f>
        <v>0</v>
      </c>
      <c r="AR413" s="24" t="s">
        <v>148</v>
      </c>
      <c r="AT413" s="24" t="s">
        <v>143</v>
      </c>
      <c r="AU413" s="24" t="s">
        <v>89</v>
      </c>
      <c r="AY413" s="24" t="s">
        <v>140</v>
      </c>
      <c r="BE413" s="217">
        <f>IF(N413="základní",J413,0)</f>
        <v>0</v>
      </c>
      <c r="BF413" s="217">
        <f>IF(N413="snížená",J413,0)</f>
        <v>0</v>
      </c>
      <c r="BG413" s="217">
        <f>IF(N413="zákl. přenesená",J413,0)</f>
        <v>0</v>
      </c>
      <c r="BH413" s="217">
        <f>IF(N413="sníž. přenesená",J413,0)</f>
        <v>0</v>
      </c>
      <c r="BI413" s="217">
        <f>IF(N413="nulová",J413,0)</f>
        <v>0</v>
      </c>
      <c r="BJ413" s="24" t="s">
        <v>25</v>
      </c>
      <c r="BK413" s="217">
        <f>ROUND(I413*H413,2)</f>
        <v>0</v>
      </c>
      <c r="BL413" s="24" t="s">
        <v>148</v>
      </c>
      <c r="BM413" s="24" t="s">
        <v>551</v>
      </c>
    </row>
    <row r="414" spans="2:65" s="1" customFormat="1" ht="40.5">
      <c r="B414" s="42"/>
      <c r="C414" s="64"/>
      <c r="D414" s="218" t="s">
        <v>150</v>
      </c>
      <c r="E414" s="64"/>
      <c r="F414" s="219" t="s">
        <v>552</v>
      </c>
      <c r="G414" s="64"/>
      <c r="H414" s="64"/>
      <c r="I414" s="174"/>
      <c r="J414" s="64"/>
      <c r="K414" s="64"/>
      <c r="L414" s="62"/>
      <c r="M414" s="220"/>
      <c r="N414" s="43"/>
      <c r="O414" s="43"/>
      <c r="P414" s="43"/>
      <c r="Q414" s="43"/>
      <c r="R414" s="43"/>
      <c r="S414" s="43"/>
      <c r="T414" s="79"/>
      <c r="AT414" s="24" t="s">
        <v>150</v>
      </c>
      <c r="AU414" s="24" t="s">
        <v>89</v>
      </c>
    </row>
    <row r="415" spans="2:65" s="1" customFormat="1" ht="67.5">
      <c r="B415" s="42"/>
      <c r="C415" s="64"/>
      <c r="D415" s="218" t="s">
        <v>152</v>
      </c>
      <c r="E415" s="64"/>
      <c r="F415" s="221" t="s">
        <v>547</v>
      </c>
      <c r="G415" s="64"/>
      <c r="H415" s="64"/>
      <c r="I415" s="174"/>
      <c r="J415" s="64"/>
      <c r="K415" s="64"/>
      <c r="L415" s="62"/>
      <c r="M415" s="220"/>
      <c r="N415" s="43"/>
      <c r="O415" s="43"/>
      <c r="P415" s="43"/>
      <c r="Q415" s="43"/>
      <c r="R415" s="43"/>
      <c r="S415" s="43"/>
      <c r="T415" s="79"/>
      <c r="AT415" s="24" t="s">
        <v>152</v>
      </c>
      <c r="AU415" s="24" t="s">
        <v>89</v>
      </c>
    </row>
    <row r="416" spans="2:65" s="12" customFormat="1" ht="13.5">
      <c r="B416" s="222"/>
      <c r="C416" s="223"/>
      <c r="D416" s="218" t="s">
        <v>154</v>
      </c>
      <c r="E416" s="224" t="s">
        <v>41</v>
      </c>
      <c r="F416" s="225" t="s">
        <v>540</v>
      </c>
      <c r="G416" s="223"/>
      <c r="H416" s="226" t="s">
        <v>41</v>
      </c>
      <c r="I416" s="227"/>
      <c r="J416" s="223"/>
      <c r="K416" s="223"/>
      <c r="L416" s="228"/>
      <c r="M416" s="229"/>
      <c r="N416" s="230"/>
      <c r="O416" s="230"/>
      <c r="P416" s="230"/>
      <c r="Q416" s="230"/>
      <c r="R416" s="230"/>
      <c r="S416" s="230"/>
      <c r="T416" s="231"/>
      <c r="AT416" s="232" t="s">
        <v>154</v>
      </c>
      <c r="AU416" s="232" t="s">
        <v>89</v>
      </c>
      <c r="AV416" s="12" t="s">
        <v>25</v>
      </c>
      <c r="AW416" s="12" t="s">
        <v>156</v>
      </c>
      <c r="AX416" s="12" t="s">
        <v>83</v>
      </c>
      <c r="AY416" s="232" t="s">
        <v>140</v>
      </c>
    </row>
    <row r="417" spans="2:65" s="13" customFormat="1" ht="13.5">
      <c r="B417" s="233"/>
      <c r="C417" s="234"/>
      <c r="D417" s="218" t="s">
        <v>154</v>
      </c>
      <c r="E417" s="245" t="s">
        <v>41</v>
      </c>
      <c r="F417" s="246" t="s">
        <v>330</v>
      </c>
      <c r="G417" s="234"/>
      <c r="H417" s="247">
        <v>30</v>
      </c>
      <c r="I417" s="239"/>
      <c r="J417" s="234"/>
      <c r="K417" s="234"/>
      <c r="L417" s="240"/>
      <c r="M417" s="241"/>
      <c r="N417" s="242"/>
      <c r="O417" s="242"/>
      <c r="P417" s="242"/>
      <c r="Q417" s="242"/>
      <c r="R417" s="242"/>
      <c r="S417" s="242"/>
      <c r="T417" s="243"/>
      <c r="AT417" s="244" t="s">
        <v>154</v>
      </c>
      <c r="AU417" s="244" t="s">
        <v>89</v>
      </c>
      <c r="AV417" s="13" t="s">
        <v>89</v>
      </c>
      <c r="AW417" s="13" t="s">
        <v>156</v>
      </c>
      <c r="AX417" s="13" t="s">
        <v>83</v>
      </c>
      <c r="AY417" s="244" t="s">
        <v>140</v>
      </c>
    </row>
    <row r="418" spans="2:65" s="12" customFormat="1" ht="13.5">
      <c r="B418" s="222"/>
      <c r="C418" s="223"/>
      <c r="D418" s="218" t="s">
        <v>154</v>
      </c>
      <c r="E418" s="224" t="s">
        <v>41</v>
      </c>
      <c r="F418" s="225" t="s">
        <v>541</v>
      </c>
      <c r="G418" s="223"/>
      <c r="H418" s="226" t="s">
        <v>41</v>
      </c>
      <c r="I418" s="227"/>
      <c r="J418" s="223"/>
      <c r="K418" s="223"/>
      <c r="L418" s="228"/>
      <c r="M418" s="229"/>
      <c r="N418" s="230"/>
      <c r="O418" s="230"/>
      <c r="P418" s="230"/>
      <c r="Q418" s="230"/>
      <c r="R418" s="230"/>
      <c r="S418" s="230"/>
      <c r="T418" s="231"/>
      <c r="AT418" s="232" t="s">
        <v>154</v>
      </c>
      <c r="AU418" s="232" t="s">
        <v>89</v>
      </c>
      <c r="AV418" s="12" t="s">
        <v>25</v>
      </c>
      <c r="AW418" s="12" t="s">
        <v>156</v>
      </c>
      <c r="AX418" s="12" t="s">
        <v>83</v>
      </c>
      <c r="AY418" s="232" t="s">
        <v>140</v>
      </c>
    </row>
    <row r="419" spans="2:65" s="13" customFormat="1" ht="13.5">
      <c r="B419" s="233"/>
      <c r="C419" s="234"/>
      <c r="D419" s="235" t="s">
        <v>154</v>
      </c>
      <c r="E419" s="236" t="s">
        <v>41</v>
      </c>
      <c r="F419" s="237" t="s">
        <v>30</v>
      </c>
      <c r="G419" s="234"/>
      <c r="H419" s="238">
        <v>10</v>
      </c>
      <c r="I419" s="239"/>
      <c r="J419" s="234"/>
      <c r="K419" s="234"/>
      <c r="L419" s="240"/>
      <c r="M419" s="241"/>
      <c r="N419" s="242"/>
      <c r="O419" s="242"/>
      <c r="P419" s="242"/>
      <c r="Q419" s="242"/>
      <c r="R419" s="242"/>
      <c r="S419" s="242"/>
      <c r="T419" s="243"/>
      <c r="AT419" s="244" t="s">
        <v>154</v>
      </c>
      <c r="AU419" s="244" t="s">
        <v>89</v>
      </c>
      <c r="AV419" s="13" t="s">
        <v>89</v>
      </c>
      <c r="AW419" s="13" t="s">
        <v>156</v>
      </c>
      <c r="AX419" s="13" t="s">
        <v>83</v>
      </c>
      <c r="AY419" s="244" t="s">
        <v>140</v>
      </c>
    </row>
    <row r="420" spans="2:65" s="1" customFormat="1" ht="16.5" customHeight="1">
      <c r="B420" s="42"/>
      <c r="C420" s="206" t="s">
        <v>553</v>
      </c>
      <c r="D420" s="206" t="s">
        <v>143</v>
      </c>
      <c r="E420" s="207" t="s">
        <v>554</v>
      </c>
      <c r="F420" s="208" t="s">
        <v>555</v>
      </c>
      <c r="G420" s="209" t="s">
        <v>160</v>
      </c>
      <c r="H420" s="210">
        <v>1.1000000000000001</v>
      </c>
      <c r="I420" s="211"/>
      <c r="J420" s="212">
        <f>ROUND(I420*H420,2)</f>
        <v>0</v>
      </c>
      <c r="K420" s="208" t="s">
        <v>147</v>
      </c>
      <c r="L420" s="62"/>
      <c r="M420" s="213" t="s">
        <v>41</v>
      </c>
      <c r="N420" s="214" t="s">
        <v>54</v>
      </c>
      <c r="O420" s="43"/>
      <c r="P420" s="215">
        <f>O420*H420</f>
        <v>0</v>
      </c>
      <c r="Q420" s="215">
        <v>0</v>
      </c>
      <c r="R420" s="215">
        <f>Q420*H420</f>
        <v>0</v>
      </c>
      <c r="S420" s="215">
        <v>2</v>
      </c>
      <c r="T420" s="216">
        <f>S420*H420</f>
        <v>2.2000000000000002</v>
      </c>
      <c r="AR420" s="24" t="s">
        <v>148</v>
      </c>
      <c r="AT420" s="24" t="s">
        <v>143</v>
      </c>
      <c r="AU420" s="24" t="s">
        <v>89</v>
      </c>
      <c r="AY420" s="24" t="s">
        <v>140</v>
      </c>
      <c r="BE420" s="217">
        <f>IF(N420="základní",J420,0)</f>
        <v>0</v>
      </c>
      <c r="BF420" s="217">
        <f>IF(N420="snížená",J420,0)</f>
        <v>0</v>
      </c>
      <c r="BG420" s="217">
        <f>IF(N420="zákl. přenesená",J420,0)</f>
        <v>0</v>
      </c>
      <c r="BH420" s="217">
        <f>IF(N420="sníž. přenesená",J420,0)</f>
        <v>0</v>
      </c>
      <c r="BI420" s="217">
        <f>IF(N420="nulová",J420,0)</f>
        <v>0</v>
      </c>
      <c r="BJ420" s="24" t="s">
        <v>25</v>
      </c>
      <c r="BK420" s="217">
        <f>ROUND(I420*H420,2)</f>
        <v>0</v>
      </c>
      <c r="BL420" s="24" t="s">
        <v>148</v>
      </c>
      <c r="BM420" s="24" t="s">
        <v>556</v>
      </c>
    </row>
    <row r="421" spans="2:65" s="1" customFormat="1" ht="13.5">
      <c r="B421" s="42"/>
      <c r="C421" s="64"/>
      <c r="D421" s="218" t="s">
        <v>150</v>
      </c>
      <c r="E421" s="64"/>
      <c r="F421" s="219" t="s">
        <v>557</v>
      </c>
      <c r="G421" s="64"/>
      <c r="H421" s="64"/>
      <c r="I421" s="174"/>
      <c r="J421" s="64"/>
      <c r="K421" s="64"/>
      <c r="L421" s="62"/>
      <c r="M421" s="220"/>
      <c r="N421" s="43"/>
      <c r="O421" s="43"/>
      <c r="P421" s="43"/>
      <c r="Q421" s="43"/>
      <c r="R421" s="43"/>
      <c r="S421" s="43"/>
      <c r="T421" s="79"/>
      <c r="AT421" s="24" t="s">
        <v>150</v>
      </c>
      <c r="AU421" s="24" t="s">
        <v>89</v>
      </c>
    </row>
    <row r="422" spans="2:65" s="12" customFormat="1" ht="13.5">
      <c r="B422" s="222"/>
      <c r="C422" s="223"/>
      <c r="D422" s="218" t="s">
        <v>154</v>
      </c>
      <c r="E422" s="224" t="s">
        <v>41</v>
      </c>
      <c r="F422" s="225" t="s">
        <v>558</v>
      </c>
      <c r="G422" s="223"/>
      <c r="H422" s="226" t="s">
        <v>41</v>
      </c>
      <c r="I422" s="227"/>
      <c r="J422" s="223"/>
      <c r="K422" s="223"/>
      <c r="L422" s="228"/>
      <c r="M422" s="229"/>
      <c r="N422" s="230"/>
      <c r="O422" s="230"/>
      <c r="P422" s="230"/>
      <c r="Q422" s="230"/>
      <c r="R422" s="230"/>
      <c r="S422" s="230"/>
      <c r="T422" s="231"/>
      <c r="AT422" s="232" t="s">
        <v>154</v>
      </c>
      <c r="AU422" s="232" t="s">
        <v>89</v>
      </c>
      <c r="AV422" s="12" t="s">
        <v>25</v>
      </c>
      <c r="AW422" s="12" t="s">
        <v>156</v>
      </c>
      <c r="AX422" s="12" t="s">
        <v>83</v>
      </c>
      <c r="AY422" s="232" t="s">
        <v>140</v>
      </c>
    </row>
    <row r="423" spans="2:65" s="13" customFormat="1" ht="13.5">
      <c r="B423" s="233"/>
      <c r="C423" s="234"/>
      <c r="D423" s="235" t="s">
        <v>154</v>
      </c>
      <c r="E423" s="236" t="s">
        <v>41</v>
      </c>
      <c r="F423" s="237" t="s">
        <v>559</v>
      </c>
      <c r="G423" s="234"/>
      <c r="H423" s="238">
        <v>1.1000000000000001</v>
      </c>
      <c r="I423" s="239"/>
      <c r="J423" s="234"/>
      <c r="K423" s="234"/>
      <c r="L423" s="240"/>
      <c r="M423" s="241"/>
      <c r="N423" s="242"/>
      <c r="O423" s="242"/>
      <c r="P423" s="242"/>
      <c r="Q423" s="242"/>
      <c r="R423" s="242"/>
      <c r="S423" s="242"/>
      <c r="T423" s="243"/>
      <c r="AT423" s="244" t="s">
        <v>154</v>
      </c>
      <c r="AU423" s="244" t="s">
        <v>89</v>
      </c>
      <c r="AV423" s="13" t="s">
        <v>89</v>
      </c>
      <c r="AW423" s="13" t="s">
        <v>156</v>
      </c>
      <c r="AX423" s="13" t="s">
        <v>83</v>
      </c>
      <c r="AY423" s="244" t="s">
        <v>140</v>
      </c>
    </row>
    <row r="424" spans="2:65" s="1" customFormat="1" ht="16.5" customHeight="1">
      <c r="B424" s="42"/>
      <c r="C424" s="206" t="s">
        <v>560</v>
      </c>
      <c r="D424" s="206" t="s">
        <v>143</v>
      </c>
      <c r="E424" s="207" t="s">
        <v>561</v>
      </c>
      <c r="F424" s="208" t="s">
        <v>562</v>
      </c>
      <c r="G424" s="209" t="s">
        <v>200</v>
      </c>
      <c r="H424" s="210">
        <v>2.2000000000000002</v>
      </c>
      <c r="I424" s="211"/>
      <c r="J424" s="212">
        <f>ROUND(I424*H424,2)</f>
        <v>0</v>
      </c>
      <c r="K424" s="208" t="s">
        <v>147</v>
      </c>
      <c r="L424" s="62"/>
      <c r="M424" s="213" t="s">
        <v>41</v>
      </c>
      <c r="N424" s="214" t="s">
        <v>54</v>
      </c>
      <c r="O424" s="43"/>
      <c r="P424" s="215">
        <f>O424*H424</f>
        <v>0</v>
      </c>
      <c r="Q424" s="215">
        <v>0</v>
      </c>
      <c r="R424" s="215">
        <f>Q424*H424</f>
        <v>0</v>
      </c>
      <c r="S424" s="215">
        <v>0</v>
      </c>
      <c r="T424" s="216">
        <f>S424*H424</f>
        <v>0</v>
      </c>
      <c r="AR424" s="24" t="s">
        <v>148</v>
      </c>
      <c r="AT424" s="24" t="s">
        <v>143</v>
      </c>
      <c r="AU424" s="24" t="s">
        <v>89</v>
      </c>
      <c r="AY424" s="24" t="s">
        <v>140</v>
      </c>
      <c r="BE424" s="217">
        <f>IF(N424="základní",J424,0)</f>
        <v>0</v>
      </c>
      <c r="BF424" s="217">
        <f>IF(N424="snížená",J424,0)</f>
        <v>0</v>
      </c>
      <c r="BG424" s="217">
        <f>IF(N424="zákl. přenesená",J424,0)</f>
        <v>0</v>
      </c>
      <c r="BH424" s="217">
        <f>IF(N424="sníž. přenesená",J424,0)</f>
        <v>0</v>
      </c>
      <c r="BI424" s="217">
        <f>IF(N424="nulová",J424,0)</f>
        <v>0</v>
      </c>
      <c r="BJ424" s="24" t="s">
        <v>25</v>
      </c>
      <c r="BK424" s="217">
        <f>ROUND(I424*H424,2)</f>
        <v>0</v>
      </c>
      <c r="BL424" s="24" t="s">
        <v>148</v>
      </c>
      <c r="BM424" s="24" t="s">
        <v>563</v>
      </c>
    </row>
    <row r="425" spans="2:65" s="1" customFormat="1" ht="13.5">
      <c r="B425" s="42"/>
      <c r="C425" s="64"/>
      <c r="D425" s="218" t="s">
        <v>150</v>
      </c>
      <c r="E425" s="64"/>
      <c r="F425" s="219" t="s">
        <v>564</v>
      </c>
      <c r="G425" s="64"/>
      <c r="H425" s="64"/>
      <c r="I425" s="174"/>
      <c r="J425" s="64"/>
      <c r="K425" s="64"/>
      <c r="L425" s="62"/>
      <c r="M425" s="220"/>
      <c r="N425" s="43"/>
      <c r="O425" s="43"/>
      <c r="P425" s="43"/>
      <c r="Q425" s="43"/>
      <c r="R425" s="43"/>
      <c r="S425" s="43"/>
      <c r="T425" s="79"/>
      <c r="AT425" s="24" t="s">
        <v>150</v>
      </c>
      <c r="AU425" s="24" t="s">
        <v>89</v>
      </c>
    </row>
    <row r="426" spans="2:65" s="1" customFormat="1" ht="40.5">
      <c r="B426" s="42"/>
      <c r="C426" s="64"/>
      <c r="D426" s="218" t="s">
        <v>152</v>
      </c>
      <c r="E426" s="64"/>
      <c r="F426" s="221" t="s">
        <v>565</v>
      </c>
      <c r="G426" s="64"/>
      <c r="H426" s="64"/>
      <c r="I426" s="174"/>
      <c r="J426" s="64"/>
      <c r="K426" s="64"/>
      <c r="L426" s="62"/>
      <c r="M426" s="220"/>
      <c r="N426" s="43"/>
      <c r="O426" s="43"/>
      <c r="P426" s="43"/>
      <c r="Q426" s="43"/>
      <c r="R426" s="43"/>
      <c r="S426" s="43"/>
      <c r="T426" s="79"/>
      <c r="AT426" s="24" t="s">
        <v>152</v>
      </c>
      <c r="AU426" s="24" t="s">
        <v>89</v>
      </c>
    </row>
    <row r="427" spans="2:65" s="12" customFormat="1" ht="13.5">
      <c r="B427" s="222"/>
      <c r="C427" s="223"/>
      <c r="D427" s="218" t="s">
        <v>154</v>
      </c>
      <c r="E427" s="224" t="s">
        <v>41</v>
      </c>
      <c r="F427" s="225" t="s">
        <v>558</v>
      </c>
      <c r="G427" s="223"/>
      <c r="H427" s="226" t="s">
        <v>41</v>
      </c>
      <c r="I427" s="227"/>
      <c r="J427" s="223"/>
      <c r="K427" s="223"/>
      <c r="L427" s="228"/>
      <c r="M427" s="229"/>
      <c r="N427" s="230"/>
      <c r="O427" s="230"/>
      <c r="P427" s="230"/>
      <c r="Q427" s="230"/>
      <c r="R427" s="230"/>
      <c r="S427" s="230"/>
      <c r="T427" s="231"/>
      <c r="AT427" s="232" t="s">
        <v>154</v>
      </c>
      <c r="AU427" s="232" t="s">
        <v>89</v>
      </c>
      <c r="AV427" s="12" t="s">
        <v>25</v>
      </c>
      <c r="AW427" s="12" t="s">
        <v>156</v>
      </c>
      <c r="AX427" s="12" t="s">
        <v>83</v>
      </c>
      <c r="AY427" s="232" t="s">
        <v>140</v>
      </c>
    </row>
    <row r="428" spans="2:65" s="13" customFormat="1" ht="13.5">
      <c r="B428" s="233"/>
      <c r="C428" s="234"/>
      <c r="D428" s="235" t="s">
        <v>154</v>
      </c>
      <c r="E428" s="236" t="s">
        <v>41</v>
      </c>
      <c r="F428" s="237" t="s">
        <v>566</v>
      </c>
      <c r="G428" s="234"/>
      <c r="H428" s="238">
        <v>2.2000000000000002</v>
      </c>
      <c r="I428" s="239"/>
      <c r="J428" s="234"/>
      <c r="K428" s="234"/>
      <c r="L428" s="240"/>
      <c r="M428" s="241"/>
      <c r="N428" s="242"/>
      <c r="O428" s="242"/>
      <c r="P428" s="242"/>
      <c r="Q428" s="242"/>
      <c r="R428" s="242"/>
      <c r="S428" s="242"/>
      <c r="T428" s="243"/>
      <c r="AT428" s="244" t="s">
        <v>154</v>
      </c>
      <c r="AU428" s="244" t="s">
        <v>89</v>
      </c>
      <c r="AV428" s="13" t="s">
        <v>89</v>
      </c>
      <c r="AW428" s="13" t="s">
        <v>156</v>
      </c>
      <c r="AX428" s="13" t="s">
        <v>83</v>
      </c>
      <c r="AY428" s="244" t="s">
        <v>140</v>
      </c>
    </row>
    <row r="429" spans="2:65" s="1" customFormat="1" ht="16.5" customHeight="1">
      <c r="B429" s="42"/>
      <c r="C429" s="206" t="s">
        <v>567</v>
      </c>
      <c r="D429" s="206" t="s">
        <v>143</v>
      </c>
      <c r="E429" s="207" t="s">
        <v>568</v>
      </c>
      <c r="F429" s="208" t="s">
        <v>569</v>
      </c>
      <c r="G429" s="209" t="s">
        <v>200</v>
      </c>
      <c r="H429" s="210">
        <v>2.2000000000000002</v>
      </c>
      <c r="I429" s="211"/>
      <c r="J429" s="212">
        <f>ROUND(I429*H429,2)</f>
        <v>0</v>
      </c>
      <c r="K429" s="208" t="s">
        <v>147</v>
      </c>
      <c r="L429" s="62"/>
      <c r="M429" s="213" t="s">
        <v>41</v>
      </c>
      <c r="N429" s="214" t="s">
        <v>54</v>
      </c>
      <c r="O429" s="43"/>
      <c r="P429" s="215">
        <f>O429*H429</f>
        <v>0</v>
      </c>
      <c r="Q429" s="215">
        <v>0</v>
      </c>
      <c r="R429" s="215">
        <f>Q429*H429</f>
        <v>0</v>
      </c>
      <c r="S429" s="215">
        <v>0</v>
      </c>
      <c r="T429" s="216">
        <f>S429*H429</f>
        <v>0</v>
      </c>
      <c r="AR429" s="24" t="s">
        <v>148</v>
      </c>
      <c r="AT429" s="24" t="s">
        <v>143</v>
      </c>
      <c r="AU429" s="24" t="s">
        <v>89</v>
      </c>
      <c r="AY429" s="24" t="s">
        <v>140</v>
      </c>
      <c r="BE429" s="217">
        <f>IF(N429="základní",J429,0)</f>
        <v>0</v>
      </c>
      <c r="BF429" s="217">
        <f>IF(N429="snížená",J429,0)</f>
        <v>0</v>
      </c>
      <c r="BG429" s="217">
        <f>IF(N429="zákl. přenesená",J429,0)</f>
        <v>0</v>
      </c>
      <c r="BH429" s="217">
        <f>IF(N429="sníž. přenesená",J429,0)</f>
        <v>0</v>
      </c>
      <c r="BI429" s="217">
        <f>IF(N429="nulová",J429,0)</f>
        <v>0</v>
      </c>
      <c r="BJ429" s="24" t="s">
        <v>25</v>
      </c>
      <c r="BK429" s="217">
        <f>ROUND(I429*H429,2)</f>
        <v>0</v>
      </c>
      <c r="BL429" s="24" t="s">
        <v>148</v>
      </c>
      <c r="BM429" s="24" t="s">
        <v>570</v>
      </c>
    </row>
    <row r="430" spans="2:65" s="1" customFormat="1" ht="27">
      <c r="B430" s="42"/>
      <c r="C430" s="64"/>
      <c r="D430" s="218" t="s">
        <v>150</v>
      </c>
      <c r="E430" s="64"/>
      <c r="F430" s="219" t="s">
        <v>571</v>
      </c>
      <c r="G430" s="64"/>
      <c r="H430" s="64"/>
      <c r="I430" s="174"/>
      <c r="J430" s="64"/>
      <c r="K430" s="64"/>
      <c r="L430" s="62"/>
      <c r="M430" s="220"/>
      <c r="N430" s="43"/>
      <c r="O430" s="43"/>
      <c r="P430" s="43"/>
      <c r="Q430" s="43"/>
      <c r="R430" s="43"/>
      <c r="S430" s="43"/>
      <c r="T430" s="79"/>
      <c r="AT430" s="24" t="s">
        <v>150</v>
      </c>
      <c r="AU430" s="24" t="s">
        <v>89</v>
      </c>
    </row>
    <row r="431" spans="2:65" s="1" customFormat="1" ht="94.5">
      <c r="B431" s="42"/>
      <c r="C431" s="64"/>
      <c r="D431" s="218" t="s">
        <v>152</v>
      </c>
      <c r="E431" s="64"/>
      <c r="F431" s="221" t="s">
        <v>511</v>
      </c>
      <c r="G431" s="64"/>
      <c r="H431" s="64"/>
      <c r="I431" s="174"/>
      <c r="J431" s="64"/>
      <c r="K431" s="64"/>
      <c r="L431" s="62"/>
      <c r="M431" s="220"/>
      <c r="N431" s="43"/>
      <c r="O431" s="43"/>
      <c r="P431" s="43"/>
      <c r="Q431" s="43"/>
      <c r="R431" s="43"/>
      <c r="S431" s="43"/>
      <c r="T431" s="79"/>
      <c r="AT431" s="24" t="s">
        <v>152</v>
      </c>
      <c r="AU431" s="24" t="s">
        <v>89</v>
      </c>
    </row>
    <row r="432" spans="2:65" s="12" customFormat="1" ht="13.5">
      <c r="B432" s="222"/>
      <c r="C432" s="223"/>
      <c r="D432" s="218" t="s">
        <v>154</v>
      </c>
      <c r="E432" s="224" t="s">
        <v>41</v>
      </c>
      <c r="F432" s="225" t="s">
        <v>558</v>
      </c>
      <c r="G432" s="223"/>
      <c r="H432" s="226" t="s">
        <v>41</v>
      </c>
      <c r="I432" s="227"/>
      <c r="J432" s="223"/>
      <c r="K432" s="223"/>
      <c r="L432" s="228"/>
      <c r="M432" s="229"/>
      <c r="N432" s="230"/>
      <c r="O432" s="230"/>
      <c r="P432" s="230"/>
      <c r="Q432" s="230"/>
      <c r="R432" s="230"/>
      <c r="S432" s="230"/>
      <c r="T432" s="231"/>
      <c r="AT432" s="232" t="s">
        <v>154</v>
      </c>
      <c r="AU432" s="232" t="s">
        <v>89</v>
      </c>
      <c r="AV432" s="12" t="s">
        <v>25</v>
      </c>
      <c r="AW432" s="12" t="s">
        <v>156</v>
      </c>
      <c r="AX432" s="12" t="s">
        <v>83</v>
      </c>
      <c r="AY432" s="232" t="s">
        <v>140</v>
      </c>
    </row>
    <row r="433" spans="2:65" s="13" customFormat="1" ht="13.5">
      <c r="B433" s="233"/>
      <c r="C433" s="234"/>
      <c r="D433" s="235" t="s">
        <v>154</v>
      </c>
      <c r="E433" s="236" t="s">
        <v>41</v>
      </c>
      <c r="F433" s="237" t="s">
        <v>566</v>
      </c>
      <c r="G433" s="234"/>
      <c r="H433" s="238">
        <v>2.2000000000000002</v>
      </c>
      <c r="I433" s="239"/>
      <c r="J433" s="234"/>
      <c r="K433" s="234"/>
      <c r="L433" s="240"/>
      <c r="M433" s="241"/>
      <c r="N433" s="242"/>
      <c r="O433" s="242"/>
      <c r="P433" s="242"/>
      <c r="Q433" s="242"/>
      <c r="R433" s="242"/>
      <c r="S433" s="242"/>
      <c r="T433" s="243"/>
      <c r="AT433" s="244" t="s">
        <v>154</v>
      </c>
      <c r="AU433" s="244" t="s">
        <v>89</v>
      </c>
      <c r="AV433" s="13" t="s">
        <v>89</v>
      </c>
      <c r="AW433" s="13" t="s">
        <v>156</v>
      </c>
      <c r="AX433" s="13" t="s">
        <v>83</v>
      </c>
      <c r="AY433" s="244" t="s">
        <v>140</v>
      </c>
    </row>
    <row r="434" spans="2:65" s="1" customFormat="1" ht="16.5" customHeight="1">
      <c r="B434" s="42"/>
      <c r="C434" s="206" t="s">
        <v>572</v>
      </c>
      <c r="D434" s="206" t="s">
        <v>143</v>
      </c>
      <c r="E434" s="207" t="s">
        <v>573</v>
      </c>
      <c r="F434" s="208" t="s">
        <v>574</v>
      </c>
      <c r="G434" s="209" t="s">
        <v>200</v>
      </c>
      <c r="H434" s="210">
        <v>26.4</v>
      </c>
      <c r="I434" s="211"/>
      <c r="J434" s="212">
        <f>ROUND(I434*H434,2)</f>
        <v>0</v>
      </c>
      <c r="K434" s="208" t="s">
        <v>147</v>
      </c>
      <c r="L434" s="62"/>
      <c r="M434" s="213" t="s">
        <v>41</v>
      </c>
      <c r="N434" s="214" t="s">
        <v>54</v>
      </c>
      <c r="O434" s="43"/>
      <c r="P434" s="215">
        <f>O434*H434</f>
        <v>0</v>
      </c>
      <c r="Q434" s="215">
        <v>0</v>
      </c>
      <c r="R434" s="215">
        <f>Q434*H434</f>
        <v>0</v>
      </c>
      <c r="S434" s="215">
        <v>0</v>
      </c>
      <c r="T434" s="216">
        <f>S434*H434</f>
        <v>0</v>
      </c>
      <c r="AR434" s="24" t="s">
        <v>148</v>
      </c>
      <c r="AT434" s="24" t="s">
        <v>143</v>
      </c>
      <c r="AU434" s="24" t="s">
        <v>89</v>
      </c>
      <c r="AY434" s="24" t="s">
        <v>140</v>
      </c>
      <c r="BE434" s="217">
        <f>IF(N434="základní",J434,0)</f>
        <v>0</v>
      </c>
      <c r="BF434" s="217">
        <f>IF(N434="snížená",J434,0)</f>
        <v>0</v>
      </c>
      <c r="BG434" s="217">
        <f>IF(N434="zákl. přenesená",J434,0)</f>
        <v>0</v>
      </c>
      <c r="BH434" s="217">
        <f>IF(N434="sníž. přenesená",J434,0)</f>
        <v>0</v>
      </c>
      <c r="BI434" s="217">
        <f>IF(N434="nulová",J434,0)</f>
        <v>0</v>
      </c>
      <c r="BJ434" s="24" t="s">
        <v>25</v>
      </c>
      <c r="BK434" s="217">
        <f>ROUND(I434*H434,2)</f>
        <v>0</v>
      </c>
      <c r="BL434" s="24" t="s">
        <v>148</v>
      </c>
      <c r="BM434" s="24" t="s">
        <v>575</v>
      </c>
    </row>
    <row r="435" spans="2:65" s="1" customFormat="1" ht="27">
      <c r="B435" s="42"/>
      <c r="C435" s="64"/>
      <c r="D435" s="218" t="s">
        <v>150</v>
      </c>
      <c r="E435" s="64"/>
      <c r="F435" s="219" t="s">
        <v>518</v>
      </c>
      <c r="G435" s="64"/>
      <c r="H435" s="64"/>
      <c r="I435" s="174"/>
      <c r="J435" s="64"/>
      <c r="K435" s="64"/>
      <c r="L435" s="62"/>
      <c r="M435" s="220"/>
      <c r="N435" s="43"/>
      <c r="O435" s="43"/>
      <c r="P435" s="43"/>
      <c r="Q435" s="43"/>
      <c r="R435" s="43"/>
      <c r="S435" s="43"/>
      <c r="T435" s="79"/>
      <c r="AT435" s="24" t="s">
        <v>150</v>
      </c>
      <c r="AU435" s="24" t="s">
        <v>89</v>
      </c>
    </row>
    <row r="436" spans="2:65" s="1" customFormat="1" ht="94.5">
      <c r="B436" s="42"/>
      <c r="C436" s="64"/>
      <c r="D436" s="218" t="s">
        <v>152</v>
      </c>
      <c r="E436" s="64"/>
      <c r="F436" s="221" t="s">
        <v>511</v>
      </c>
      <c r="G436" s="64"/>
      <c r="H436" s="64"/>
      <c r="I436" s="174"/>
      <c r="J436" s="64"/>
      <c r="K436" s="64"/>
      <c r="L436" s="62"/>
      <c r="M436" s="220"/>
      <c r="N436" s="43"/>
      <c r="O436" s="43"/>
      <c r="P436" s="43"/>
      <c r="Q436" s="43"/>
      <c r="R436" s="43"/>
      <c r="S436" s="43"/>
      <c r="T436" s="79"/>
      <c r="AT436" s="24" t="s">
        <v>152</v>
      </c>
      <c r="AU436" s="24" t="s">
        <v>89</v>
      </c>
    </row>
    <row r="437" spans="2:65" s="12" customFormat="1" ht="13.5">
      <c r="B437" s="222"/>
      <c r="C437" s="223"/>
      <c r="D437" s="218" t="s">
        <v>154</v>
      </c>
      <c r="E437" s="224" t="s">
        <v>41</v>
      </c>
      <c r="F437" s="225" t="s">
        <v>576</v>
      </c>
      <c r="G437" s="223"/>
      <c r="H437" s="226" t="s">
        <v>41</v>
      </c>
      <c r="I437" s="227"/>
      <c r="J437" s="223"/>
      <c r="K437" s="223"/>
      <c r="L437" s="228"/>
      <c r="M437" s="229"/>
      <c r="N437" s="230"/>
      <c r="O437" s="230"/>
      <c r="P437" s="230"/>
      <c r="Q437" s="230"/>
      <c r="R437" s="230"/>
      <c r="S437" s="230"/>
      <c r="T437" s="231"/>
      <c r="AT437" s="232" t="s">
        <v>154</v>
      </c>
      <c r="AU437" s="232" t="s">
        <v>89</v>
      </c>
      <c r="AV437" s="12" t="s">
        <v>25</v>
      </c>
      <c r="AW437" s="12" t="s">
        <v>156</v>
      </c>
      <c r="AX437" s="12" t="s">
        <v>83</v>
      </c>
      <c r="AY437" s="232" t="s">
        <v>140</v>
      </c>
    </row>
    <row r="438" spans="2:65" s="12" customFormat="1" ht="13.5">
      <c r="B438" s="222"/>
      <c r="C438" s="223"/>
      <c r="D438" s="218" t="s">
        <v>154</v>
      </c>
      <c r="E438" s="224" t="s">
        <v>41</v>
      </c>
      <c r="F438" s="225" t="s">
        <v>558</v>
      </c>
      <c r="G438" s="223"/>
      <c r="H438" s="226" t="s">
        <v>41</v>
      </c>
      <c r="I438" s="227"/>
      <c r="J438" s="223"/>
      <c r="K438" s="223"/>
      <c r="L438" s="228"/>
      <c r="M438" s="229"/>
      <c r="N438" s="230"/>
      <c r="O438" s="230"/>
      <c r="P438" s="230"/>
      <c r="Q438" s="230"/>
      <c r="R438" s="230"/>
      <c r="S438" s="230"/>
      <c r="T438" s="231"/>
      <c r="AT438" s="232" t="s">
        <v>154</v>
      </c>
      <c r="AU438" s="232" t="s">
        <v>89</v>
      </c>
      <c r="AV438" s="12" t="s">
        <v>25</v>
      </c>
      <c r="AW438" s="12" t="s">
        <v>156</v>
      </c>
      <c r="AX438" s="12" t="s">
        <v>83</v>
      </c>
      <c r="AY438" s="232" t="s">
        <v>140</v>
      </c>
    </row>
    <row r="439" spans="2:65" s="13" customFormat="1" ht="13.5">
      <c r="B439" s="233"/>
      <c r="C439" s="234"/>
      <c r="D439" s="235" t="s">
        <v>154</v>
      </c>
      <c r="E439" s="236" t="s">
        <v>41</v>
      </c>
      <c r="F439" s="237" t="s">
        <v>577</v>
      </c>
      <c r="G439" s="234"/>
      <c r="H439" s="238">
        <v>26.4</v>
      </c>
      <c r="I439" s="239"/>
      <c r="J439" s="234"/>
      <c r="K439" s="234"/>
      <c r="L439" s="240"/>
      <c r="M439" s="241"/>
      <c r="N439" s="242"/>
      <c r="O439" s="242"/>
      <c r="P439" s="242"/>
      <c r="Q439" s="242"/>
      <c r="R439" s="242"/>
      <c r="S439" s="242"/>
      <c r="T439" s="243"/>
      <c r="AT439" s="244" t="s">
        <v>154</v>
      </c>
      <c r="AU439" s="244" t="s">
        <v>89</v>
      </c>
      <c r="AV439" s="13" t="s">
        <v>89</v>
      </c>
      <c r="AW439" s="13" t="s">
        <v>156</v>
      </c>
      <c r="AX439" s="13" t="s">
        <v>25</v>
      </c>
      <c r="AY439" s="244" t="s">
        <v>140</v>
      </c>
    </row>
    <row r="440" spans="2:65" s="1" customFormat="1" ht="16.5" customHeight="1">
      <c r="B440" s="42"/>
      <c r="C440" s="206" t="s">
        <v>477</v>
      </c>
      <c r="D440" s="206" t="s">
        <v>143</v>
      </c>
      <c r="E440" s="207" t="s">
        <v>578</v>
      </c>
      <c r="F440" s="208" t="s">
        <v>579</v>
      </c>
      <c r="G440" s="209" t="s">
        <v>200</v>
      </c>
      <c r="H440" s="210">
        <v>2.2000000000000002</v>
      </c>
      <c r="I440" s="211"/>
      <c r="J440" s="212">
        <f>ROUND(I440*H440,2)</f>
        <v>0</v>
      </c>
      <c r="K440" s="208" t="s">
        <v>147</v>
      </c>
      <c r="L440" s="62"/>
      <c r="M440" s="213" t="s">
        <v>41</v>
      </c>
      <c r="N440" s="214" t="s">
        <v>54</v>
      </c>
      <c r="O440" s="43"/>
      <c r="P440" s="215">
        <f>O440*H440</f>
        <v>0</v>
      </c>
      <c r="Q440" s="215">
        <v>0</v>
      </c>
      <c r="R440" s="215">
        <f>Q440*H440</f>
        <v>0</v>
      </c>
      <c r="S440" s="215">
        <v>0</v>
      </c>
      <c r="T440" s="216">
        <f>S440*H440</f>
        <v>0</v>
      </c>
      <c r="AR440" s="24" t="s">
        <v>148</v>
      </c>
      <c r="AT440" s="24" t="s">
        <v>143</v>
      </c>
      <c r="AU440" s="24" t="s">
        <v>89</v>
      </c>
      <c r="AY440" s="24" t="s">
        <v>140</v>
      </c>
      <c r="BE440" s="217">
        <f>IF(N440="základní",J440,0)</f>
        <v>0</v>
      </c>
      <c r="BF440" s="217">
        <f>IF(N440="snížená",J440,0)</f>
        <v>0</v>
      </c>
      <c r="BG440" s="217">
        <f>IF(N440="zákl. přenesená",J440,0)</f>
        <v>0</v>
      </c>
      <c r="BH440" s="217">
        <f>IF(N440="sníž. přenesená",J440,0)</f>
        <v>0</v>
      </c>
      <c r="BI440" s="217">
        <f>IF(N440="nulová",J440,0)</f>
        <v>0</v>
      </c>
      <c r="BJ440" s="24" t="s">
        <v>25</v>
      </c>
      <c r="BK440" s="217">
        <f>ROUND(I440*H440,2)</f>
        <v>0</v>
      </c>
      <c r="BL440" s="24" t="s">
        <v>148</v>
      </c>
      <c r="BM440" s="24" t="s">
        <v>580</v>
      </c>
    </row>
    <row r="441" spans="2:65" s="1" customFormat="1" ht="13.5">
      <c r="B441" s="42"/>
      <c r="C441" s="64"/>
      <c r="D441" s="218" t="s">
        <v>150</v>
      </c>
      <c r="E441" s="64"/>
      <c r="F441" s="219" t="s">
        <v>581</v>
      </c>
      <c r="G441" s="64"/>
      <c r="H441" s="64"/>
      <c r="I441" s="174"/>
      <c r="J441" s="64"/>
      <c r="K441" s="64"/>
      <c r="L441" s="62"/>
      <c r="M441" s="220"/>
      <c r="N441" s="43"/>
      <c r="O441" s="43"/>
      <c r="P441" s="43"/>
      <c r="Q441" s="43"/>
      <c r="R441" s="43"/>
      <c r="S441" s="43"/>
      <c r="T441" s="79"/>
      <c r="AT441" s="24" t="s">
        <v>150</v>
      </c>
      <c r="AU441" s="24" t="s">
        <v>89</v>
      </c>
    </row>
    <row r="442" spans="2:65" s="1" customFormat="1" ht="67.5">
      <c r="B442" s="42"/>
      <c r="C442" s="64"/>
      <c r="D442" s="218" t="s">
        <v>152</v>
      </c>
      <c r="E442" s="64"/>
      <c r="F442" s="221" t="s">
        <v>582</v>
      </c>
      <c r="G442" s="64"/>
      <c r="H442" s="64"/>
      <c r="I442" s="174"/>
      <c r="J442" s="64"/>
      <c r="K442" s="64"/>
      <c r="L442" s="62"/>
      <c r="M442" s="220"/>
      <c r="N442" s="43"/>
      <c r="O442" s="43"/>
      <c r="P442" s="43"/>
      <c r="Q442" s="43"/>
      <c r="R442" s="43"/>
      <c r="S442" s="43"/>
      <c r="T442" s="79"/>
      <c r="AT442" s="24" t="s">
        <v>152</v>
      </c>
      <c r="AU442" s="24" t="s">
        <v>89</v>
      </c>
    </row>
    <row r="443" spans="2:65" s="12" customFormat="1" ht="13.5">
      <c r="B443" s="222"/>
      <c r="C443" s="223"/>
      <c r="D443" s="218" t="s">
        <v>154</v>
      </c>
      <c r="E443" s="224" t="s">
        <v>41</v>
      </c>
      <c r="F443" s="225" t="s">
        <v>558</v>
      </c>
      <c r="G443" s="223"/>
      <c r="H443" s="226" t="s">
        <v>41</v>
      </c>
      <c r="I443" s="227"/>
      <c r="J443" s="223"/>
      <c r="K443" s="223"/>
      <c r="L443" s="228"/>
      <c r="M443" s="229"/>
      <c r="N443" s="230"/>
      <c r="O443" s="230"/>
      <c r="P443" s="230"/>
      <c r="Q443" s="230"/>
      <c r="R443" s="230"/>
      <c r="S443" s="230"/>
      <c r="T443" s="231"/>
      <c r="AT443" s="232" t="s">
        <v>154</v>
      </c>
      <c r="AU443" s="232" t="s">
        <v>89</v>
      </c>
      <c r="AV443" s="12" t="s">
        <v>25</v>
      </c>
      <c r="AW443" s="12" t="s">
        <v>156</v>
      </c>
      <c r="AX443" s="12" t="s">
        <v>83</v>
      </c>
      <c r="AY443" s="232" t="s">
        <v>140</v>
      </c>
    </row>
    <row r="444" spans="2:65" s="13" customFormat="1" ht="13.5">
      <c r="B444" s="233"/>
      <c r="C444" s="234"/>
      <c r="D444" s="235" t="s">
        <v>154</v>
      </c>
      <c r="E444" s="236" t="s">
        <v>41</v>
      </c>
      <c r="F444" s="237" t="s">
        <v>566</v>
      </c>
      <c r="G444" s="234"/>
      <c r="H444" s="238">
        <v>2.2000000000000002</v>
      </c>
      <c r="I444" s="239"/>
      <c r="J444" s="234"/>
      <c r="K444" s="234"/>
      <c r="L444" s="240"/>
      <c r="M444" s="241"/>
      <c r="N444" s="242"/>
      <c r="O444" s="242"/>
      <c r="P444" s="242"/>
      <c r="Q444" s="242"/>
      <c r="R444" s="242"/>
      <c r="S444" s="242"/>
      <c r="T444" s="243"/>
      <c r="AT444" s="244" t="s">
        <v>154</v>
      </c>
      <c r="AU444" s="244" t="s">
        <v>89</v>
      </c>
      <c r="AV444" s="13" t="s">
        <v>89</v>
      </c>
      <c r="AW444" s="13" t="s">
        <v>156</v>
      </c>
      <c r="AX444" s="13" t="s">
        <v>83</v>
      </c>
      <c r="AY444" s="244" t="s">
        <v>140</v>
      </c>
    </row>
    <row r="445" spans="2:65" s="1" customFormat="1" ht="16.5" customHeight="1">
      <c r="B445" s="42"/>
      <c r="C445" s="206" t="s">
        <v>583</v>
      </c>
      <c r="D445" s="206" t="s">
        <v>143</v>
      </c>
      <c r="E445" s="207" t="s">
        <v>584</v>
      </c>
      <c r="F445" s="208" t="s">
        <v>585</v>
      </c>
      <c r="G445" s="209" t="s">
        <v>390</v>
      </c>
      <c r="H445" s="210">
        <v>1</v>
      </c>
      <c r="I445" s="211"/>
      <c r="J445" s="212">
        <f>ROUND(I445*H445,2)</f>
        <v>0</v>
      </c>
      <c r="K445" s="208" t="s">
        <v>147</v>
      </c>
      <c r="L445" s="62"/>
      <c r="M445" s="213" t="s">
        <v>41</v>
      </c>
      <c r="N445" s="214" t="s">
        <v>54</v>
      </c>
      <c r="O445" s="43"/>
      <c r="P445" s="215">
        <f>O445*H445</f>
        <v>0</v>
      </c>
      <c r="Q445" s="215">
        <v>0</v>
      </c>
      <c r="R445" s="215">
        <f>Q445*H445</f>
        <v>0</v>
      </c>
      <c r="S445" s="215">
        <v>0.15</v>
      </c>
      <c r="T445" s="216">
        <f>S445*H445</f>
        <v>0.15</v>
      </c>
      <c r="AR445" s="24" t="s">
        <v>148</v>
      </c>
      <c r="AT445" s="24" t="s">
        <v>143</v>
      </c>
      <c r="AU445" s="24" t="s">
        <v>89</v>
      </c>
      <c r="AY445" s="24" t="s">
        <v>140</v>
      </c>
      <c r="BE445" s="217">
        <f>IF(N445="základní",J445,0)</f>
        <v>0</v>
      </c>
      <c r="BF445" s="217">
        <f>IF(N445="snížená",J445,0)</f>
        <v>0</v>
      </c>
      <c r="BG445" s="217">
        <f>IF(N445="zákl. přenesená",J445,0)</f>
        <v>0</v>
      </c>
      <c r="BH445" s="217">
        <f>IF(N445="sníž. přenesená",J445,0)</f>
        <v>0</v>
      </c>
      <c r="BI445" s="217">
        <f>IF(N445="nulová",J445,0)</f>
        <v>0</v>
      </c>
      <c r="BJ445" s="24" t="s">
        <v>25</v>
      </c>
      <c r="BK445" s="217">
        <f>ROUND(I445*H445,2)</f>
        <v>0</v>
      </c>
      <c r="BL445" s="24" t="s">
        <v>148</v>
      </c>
      <c r="BM445" s="24" t="s">
        <v>586</v>
      </c>
    </row>
    <row r="446" spans="2:65" s="1" customFormat="1" ht="13.5">
      <c r="B446" s="42"/>
      <c r="C446" s="64"/>
      <c r="D446" s="218" t="s">
        <v>150</v>
      </c>
      <c r="E446" s="64"/>
      <c r="F446" s="219" t="s">
        <v>587</v>
      </c>
      <c r="G446" s="64"/>
      <c r="H446" s="64"/>
      <c r="I446" s="174"/>
      <c r="J446" s="64"/>
      <c r="K446" s="64"/>
      <c r="L446" s="62"/>
      <c r="M446" s="220"/>
      <c r="N446" s="43"/>
      <c r="O446" s="43"/>
      <c r="P446" s="43"/>
      <c r="Q446" s="43"/>
      <c r="R446" s="43"/>
      <c r="S446" s="43"/>
      <c r="T446" s="79"/>
      <c r="AT446" s="24" t="s">
        <v>150</v>
      </c>
      <c r="AU446" s="24" t="s">
        <v>89</v>
      </c>
    </row>
    <row r="447" spans="2:65" s="12" customFormat="1" ht="13.5">
      <c r="B447" s="222"/>
      <c r="C447" s="223"/>
      <c r="D447" s="218" t="s">
        <v>154</v>
      </c>
      <c r="E447" s="224" t="s">
        <v>41</v>
      </c>
      <c r="F447" s="225" t="s">
        <v>434</v>
      </c>
      <c r="G447" s="223"/>
      <c r="H447" s="226" t="s">
        <v>41</v>
      </c>
      <c r="I447" s="227"/>
      <c r="J447" s="223"/>
      <c r="K447" s="223"/>
      <c r="L447" s="228"/>
      <c r="M447" s="229"/>
      <c r="N447" s="230"/>
      <c r="O447" s="230"/>
      <c r="P447" s="230"/>
      <c r="Q447" s="230"/>
      <c r="R447" s="230"/>
      <c r="S447" s="230"/>
      <c r="T447" s="231"/>
      <c r="AT447" s="232" t="s">
        <v>154</v>
      </c>
      <c r="AU447" s="232" t="s">
        <v>89</v>
      </c>
      <c r="AV447" s="12" t="s">
        <v>25</v>
      </c>
      <c r="AW447" s="12" t="s">
        <v>156</v>
      </c>
      <c r="AX447" s="12" t="s">
        <v>83</v>
      </c>
      <c r="AY447" s="232" t="s">
        <v>140</v>
      </c>
    </row>
    <row r="448" spans="2:65" s="13" customFormat="1" ht="13.5">
      <c r="B448" s="233"/>
      <c r="C448" s="234"/>
      <c r="D448" s="235" t="s">
        <v>154</v>
      </c>
      <c r="E448" s="236" t="s">
        <v>41</v>
      </c>
      <c r="F448" s="237" t="s">
        <v>25</v>
      </c>
      <c r="G448" s="234"/>
      <c r="H448" s="238">
        <v>1</v>
      </c>
      <c r="I448" s="239"/>
      <c r="J448" s="234"/>
      <c r="K448" s="234"/>
      <c r="L448" s="240"/>
      <c r="M448" s="241"/>
      <c r="N448" s="242"/>
      <c r="O448" s="242"/>
      <c r="P448" s="242"/>
      <c r="Q448" s="242"/>
      <c r="R448" s="242"/>
      <c r="S448" s="242"/>
      <c r="T448" s="243"/>
      <c r="AT448" s="244" t="s">
        <v>154</v>
      </c>
      <c r="AU448" s="244" t="s">
        <v>89</v>
      </c>
      <c r="AV448" s="13" t="s">
        <v>89</v>
      </c>
      <c r="AW448" s="13" t="s">
        <v>156</v>
      </c>
      <c r="AX448" s="13" t="s">
        <v>83</v>
      </c>
      <c r="AY448" s="244" t="s">
        <v>140</v>
      </c>
    </row>
    <row r="449" spans="2:65" s="1" customFormat="1" ht="16.5" customHeight="1">
      <c r="B449" s="42"/>
      <c r="C449" s="206" t="s">
        <v>588</v>
      </c>
      <c r="D449" s="206" t="s">
        <v>143</v>
      </c>
      <c r="E449" s="207" t="s">
        <v>589</v>
      </c>
      <c r="F449" s="208" t="s">
        <v>590</v>
      </c>
      <c r="G449" s="209" t="s">
        <v>200</v>
      </c>
      <c r="H449" s="210">
        <v>0.15</v>
      </c>
      <c r="I449" s="211"/>
      <c r="J449" s="212">
        <f>ROUND(I449*H449,2)</f>
        <v>0</v>
      </c>
      <c r="K449" s="208" t="s">
        <v>147</v>
      </c>
      <c r="L449" s="62"/>
      <c r="M449" s="213" t="s">
        <v>41</v>
      </c>
      <c r="N449" s="214" t="s">
        <v>54</v>
      </c>
      <c r="O449" s="43"/>
      <c r="P449" s="215">
        <f>O449*H449</f>
        <v>0</v>
      </c>
      <c r="Q449" s="215">
        <v>0</v>
      </c>
      <c r="R449" s="215">
        <f>Q449*H449</f>
        <v>0</v>
      </c>
      <c r="S449" s="215">
        <v>0</v>
      </c>
      <c r="T449" s="216">
        <f>S449*H449</f>
        <v>0</v>
      </c>
      <c r="AR449" s="24" t="s">
        <v>148</v>
      </c>
      <c r="AT449" s="24" t="s">
        <v>143</v>
      </c>
      <c r="AU449" s="24" t="s">
        <v>89</v>
      </c>
      <c r="AY449" s="24" t="s">
        <v>140</v>
      </c>
      <c r="BE449" s="217">
        <f>IF(N449="základní",J449,0)</f>
        <v>0</v>
      </c>
      <c r="BF449" s="217">
        <f>IF(N449="snížená",J449,0)</f>
        <v>0</v>
      </c>
      <c r="BG449" s="217">
        <f>IF(N449="zákl. přenesená",J449,0)</f>
        <v>0</v>
      </c>
      <c r="BH449" s="217">
        <f>IF(N449="sníž. přenesená",J449,0)</f>
        <v>0</v>
      </c>
      <c r="BI449" s="217">
        <f>IF(N449="nulová",J449,0)</f>
        <v>0</v>
      </c>
      <c r="BJ449" s="24" t="s">
        <v>25</v>
      </c>
      <c r="BK449" s="217">
        <f>ROUND(I449*H449,2)</f>
        <v>0</v>
      </c>
      <c r="BL449" s="24" t="s">
        <v>148</v>
      </c>
      <c r="BM449" s="24" t="s">
        <v>591</v>
      </c>
    </row>
    <row r="450" spans="2:65" s="1" customFormat="1" ht="27">
      <c r="B450" s="42"/>
      <c r="C450" s="64"/>
      <c r="D450" s="218" t="s">
        <v>150</v>
      </c>
      <c r="E450" s="64"/>
      <c r="F450" s="219" t="s">
        <v>592</v>
      </c>
      <c r="G450" s="64"/>
      <c r="H450" s="64"/>
      <c r="I450" s="174"/>
      <c r="J450" s="64"/>
      <c r="K450" s="64"/>
      <c r="L450" s="62"/>
      <c r="M450" s="220"/>
      <c r="N450" s="43"/>
      <c r="O450" s="43"/>
      <c r="P450" s="43"/>
      <c r="Q450" s="43"/>
      <c r="R450" s="43"/>
      <c r="S450" s="43"/>
      <c r="T450" s="79"/>
      <c r="AT450" s="24" t="s">
        <v>150</v>
      </c>
      <c r="AU450" s="24" t="s">
        <v>89</v>
      </c>
    </row>
    <row r="451" spans="2:65" s="1" customFormat="1" ht="67.5">
      <c r="B451" s="42"/>
      <c r="C451" s="64"/>
      <c r="D451" s="218" t="s">
        <v>152</v>
      </c>
      <c r="E451" s="64"/>
      <c r="F451" s="221" t="s">
        <v>593</v>
      </c>
      <c r="G451" s="64"/>
      <c r="H451" s="64"/>
      <c r="I451" s="174"/>
      <c r="J451" s="64"/>
      <c r="K451" s="64"/>
      <c r="L451" s="62"/>
      <c r="M451" s="220"/>
      <c r="N451" s="43"/>
      <c r="O451" s="43"/>
      <c r="P451" s="43"/>
      <c r="Q451" s="43"/>
      <c r="R451" s="43"/>
      <c r="S451" s="43"/>
      <c r="T451" s="79"/>
      <c r="AT451" s="24" t="s">
        <v>152</v>
      </c>
      <c r="AU451" s="24" t="s">
        <v>89</v>
      </c>
    </row>
    <row r="452" spans="2:65" s="12" customFormat="1" ht="13.5">
      <c r="B452" s="222"/>
      <c r="C452" s="223"/>
      <c r="D452" s="218" t="s">
        <v>154</v>
      </c>
      <c r="E452" s="224" t="s">
        <v>41</v>
      </c>
      <c r="F452" s="225" t="s">
        <v>434</v>
      </c>
      <c r="G452" s="223"/>
      <c r="H452" s="226" t="s">
        <v>41</v>
      </c>
      <c r="I452" s="227"/>
      <c r="J452" s="223"/>
      <c r="K452" s="223"/>
      <c r="L452" s="228"/>
      <c r="M452" s="229"/>
      <c r="N452" s="230"/>
      <c r="O452" s="230"/>
      <c r="P452" s="230"/>
      <c r="Q452" s="230"/>
      <c r="R452" s="230"/>
      <c r="S452" s="230"/>
      <c r="T452" s="231"/>
      <c r="AT452" s="232" t="s">
        <v>154</v>
      </c>
      <c r="AU452" s="232" t="s">
        <v>89</v>
      </c>
      <c r="AV452" s="12" t="s">
        <v>25</v>
      </c>
      <c r="AW452" s="12" t="s">
        <v>156</v>
      </c>
      <c r="AX452" s="12" t="s">
        <v>83</v>
      </c>
      <c r="AY452" s="232" t="s">
        <v>140</v>
      </c>
    </row>
    <row r="453" spans="2:65" s="13" customFormat="1" ht="13.5">
      <c r="B453" s="233"/>
      <c r="C453" s="234"/>
      <c r="D453" s="235" t="s">
        <v>154</v>
      </c>
      <c r="E453" s="236" t="s">
        <v>41</v>
      </c>
      <c r="F453" s="237" t="s">
        <v>594</v>
      </c>
      <c r="G453" s="234"/>
      <c r="H453" s="238">
        <v>0.15</v>
      </c>
      <c r="I453" s="239"/>
      <c r="J453" s="234"/>
      <c r="K453" s="234"/>
      <c r="L453" s="240"/>
      <c r="M453" s="241"/>
      <c r="N453" s="242"/>
      <c r="O453" s="242"/>
      <c r="P453" s="242"/>
      <c r="Q453" s="242"/>
      <c r="R453" s="242"/>
      <c r="S453" s="242"/>
      <c r="T453" s="243"/>
      <c r="AT453" s="244" t="s">
        <v>154</v>
      </c>
      <c r="AU453" s="244" t="s">
        <v>89</v>
      </c>
      <c r="AV453" s="13" t="s">
        <v>89</v>
      </c>
      <c r="AW453" s="13" t="s">
        <v>156</v>
      </c>
      <c r="AX453" s="13" t="s">
        <v>83</v>
      </c>
      <c r="AY453" s="244" t="s">
        <v>140</v>
      </c>
    </row>
    <row r="454" spans="2:65" s="1" customFormat="1" ht="16.5" customHeight="1">
      <c r="B454" s="42"/>
      <c r="C454" s="206" t="s">
        <v>595</v>
      </c>
      <c r="D454" s="206" t="s">
        <v>143</v>
      </c>
      <c r="E454" s="207" t="s">
        <v>596</v>
      </c>
      <c r="F454" s="208" t="s">
        <v>597</v>
      </c>
      <c r="G454" s="209" t="s">
        <v>200</v>
      </c>
      <c r="H454" s="210">
        <v>0.15</v>
      </c>
      <c r="I454" s="211"/>
      <c r="J454" s="212">
        <f>ROUND(I454*H454,2)</f>
        <v>0</v>
      </c>
      <c r="K454" s="208" t="s">
        <v>147</v>
      </c>
      <c r="L454" s="62"/>
      <c r="M454" s="213" t="s">
        <v>41</v>
      </c>
      <c r="N454" s="214" t="s">
        <v>54</v>
      </c>
      <c r="O454" s="43"/>
      <c r="P454" s="215">
        <f>O454*H454</f>
        <v>0</v>
      </c>
      <c r="Q454" s="215">
        <v>0</v>
      </c>
      <c r="R454" s="215">
        <f>Q454*H454</f>
        <v>0</v>
      </c>
      <c r="S454" s="215">
        <v>0</v>
      </c>
      <c r="T454" s="216">
        <f>S454*H454</f>
        <v>0</v>
      </c>
      <c r="AR454" s="24" t="s">
        <v>148</v>
      </c>
      <c r="AT454" s="24" t="s">
        <v>143</v>
      </c>
      <c r="AU454" s="24" t="s">
        <v>89</v>
      </c>
      <c r="AY454" s="24" t="s">
        <v>140</v>
      </c>
      <c r="BE454" s="217">
        <f>IF(N454="základní",J454,0)</f>
        <v>0</v>
      </c>
      <c r="BF454" s="217">
        <f>IF(N454="snížená",J454,0)</f>
        <v>0</v>
      </c>
      <c r="BG454" s="217">
        <f>IF(N454="zákl. přenesená",J454,0)</f>
        <v>0</v>
      </c>
      <c r="BH454" s="217">
        <f>IF(N454="sníž. přenesená",J454,0)</f>
        <v>0</v>
      </c>
      <c r="BI454" s="217">
        <f>IF(N454="nulová",J454,0)</f>
        <v>0</v>
      </c>
      <c r="BJ454" s="24" t="s">
        <v>25</v>
      </c>
      <c r="BK454" s="217">
        <f>ROUND(I454*H454,2)</f>
        <v>0</v>
      </c>
      <c r="BL454" s="24" t="s">
        <v>148</v>
      </c>
      <c r="BM454" s="24" t="s">
        <v>598</v>
      </c>
    </row>
    <row r="455" spans="2:65" s="1" customFormat="1" ht="13.5">
      <c r="B455" s="42"/>
      <c r="C455" s="64"/>
      <c r="D455" s="218" t="s">
        <v>150</v>
      </c>
      <c r="E455" s="64"/>
      <c r="F455" s="219" t="s">
        <v>599</v>
      </c>
      <c r="G455" s="64"/>
      <c r="H455" s="64"/>
      <c r="I455" s="174"/>
      <c r="J455" s="64"/>
      <c r="K455" s="64"/>
      <c r="L455" s="62"/>
      <c r="M455" s="220"/>
      <c r="N455" s="43"/>
      <c r="O455" s="43"/>
      <c r="P455" s="43"/>
      <c r="Q455" s="43"/>
      <c r="R455" s="43"/>
      <c r="S455" s="43"/>
      <c r="T455" s="79"/>
      <c r="AT455" s="24" t="s">
        <v>150</v>
      </c>
      <c r="AU455" s="24" t="s">
        <v>89</v>
      </c>
    </row>
    <row r="456" spans="2:65" s="1" customFormat="1" ht="40.5">
      <c r="B456" s="42"/>
      <c r="C456" s="64"/>
      <c r="D456" s="218" t="s">
        <v>152</v>
      </c>
      <c r="E456" s="64"/>
      <c r="F456" s="221" t="s">
        <v>565</v>
      </c>
      <c r="G456" s="64"/>
      <c r="H456" s="64"/>
      <c r="I456" s="174"/>
      <c r="J456" s="64"/>
      <c r="K456" s="64"/>
      <c r="L456" s="62"/>
      <c r="M456" s="220"/>
      <c r="N456" s="43"/>
      <c r="O456" s="43"/>
      <c r="P456" s="43"/>
      <c r="Q456" s="43"/>
      <c r="R456" s="43"/>
      <c r="S456" s="43"/>
      <c r="T456" s="79"/>
      <c r="AT456" s="24" t="s">
        <v>152</v>
      </c>
      <c r="AU456" s="24" t="s">
        <v>89</v>
      </c>
    </row>
    <row r="457" spans="2:65" s="12" customFormat="1" ht="13.5">
      <c r="B457" s="222"/>
      <c r="C457" s="223"/>
      <c r="D457" s="218" t="s">
        <v>154</v>
      </c>
      <c r="E457" s="224" t="s">
        <v>41</v>
      </c>
      <c r="F457" s="225" t="s">
        <v>434</v>
      </c>
      <c r="G457" s="223"/>
      <c r="H457" s="226" t="s">
        <v>41</v>
      </c>
      <c r="I457" s="227"/>
      <c r="J457" s="223"/>
      <c r="K457" s="223"/>
      <c r="L457" s="228"/>
      <c r="M457" s="229"/>
      <c r="N457" s="230"/>
      <c r="O457" s="230"/>
      <c r="P457" s="230"/>
      <c r="Q457" s="230"/>
      <c r="R457" s="230"/>
      <c r="S457" s="230"/>
      <c r="T457" s="231"/>
      <c r="AT457" s="232" t="s">
        <v>154</v>
      </c>
      <c r="AU457" s="232" t="s">
        <v>89</v>
      </c>
      <c r="AV457" s="12" t="s">
        <v>25</v>
      </c>
      <c r="AW457" s="12" t="s">
        <v>156</v>
      </c>
      <c r="AX457" s="12" t="s">
        <v>83</v>
      </c>
      <c r="AY457" s="232" t="s">
        <v>140</v>
      </c>
    </row>
    <row r="458" spans="2:65" s="13" customFormat="1" ht="13.5">
      <c r="B458" s="233"/>
      <c r="C458" s="234"/>
      <c r="D458" s="218" t="s">
        <v>154</v>
      </c>
      <c r="E458" s="245" t="s">
        <v>41</v>
      </c>
      <c r="F458" s="246" t="s">
        <v>600</v>
      </c>
      <c r="G458" s="234"/>
      <c r="H458" s="247">
        <v>0.15</v>
      </c>
      <c r="I458" s="239"/>
      <c r="J458" s="234"/>
      <c r="K458" s="234"/>
      <c r="L458" s="240"/>
      <c r="M458" s="258"/>
      <c r="N458" s="259"/>
      <c r="O458" s="259"/>
      <c r="P458" s="259"/>
      <c r="Q458" s="259"/>
      <c r="R458" s="259"/>
      <c r="S458" s="259"/>
      <c r="T458" s="260"/>
      <c r="AT458" s="244" t="s">
        <v>154</v>
      </c>
      <c r="AU458" s="244" t="s">
        <v>89</v>
      </c>
      <c r="AV458" s="13" t="s">
        <v>89</v>
      </c>
      <c r="AW458" s="13" t="s">
        <v>156</v>
      </c>
      <c r="AX458" s="13" t="s">
        <v>83</v>
      </c>
      <c r="AY458" s="244" t="s">
        <v>140</v>
      </c>
    </row>
    <row r="459" spans="2:65" s="1" customFormat="1" ht="6.95" customHeight="1">
      <c r="B459" s="57"/>
      <c r="C459" s="58"/>
      <c r="D459" s="58"/>
      <c r="E459" s="58"/>
      <c r="F459" s="58"/>
      <c r="G459" s="58"/>
      <c r="H459" s="58"/>
      <c r="I459" s="150"/>
      <c r="J459" s="58"/>
      <c r="K459" s="58"/>
      <c r="L459" s="62"/>
    </row>
  </sheetData>
  <sheetProtection password="CC35" sheet="1" objects="1" scenarios="1" formatCells="0" formatColumns="0" formatRows="0" sort="0" autoFilter="0"/>
  <autoFilter ref="C89:K458"/>
  <mergeCells count="13">
    <mergeCell ref="E82:H82"/>
    <mergeCell ref="G1:H1"/>
    <mergeCell ref="L2:V2"/>
    <mergeCell ref="E49:H49"/>
    <mergeCell ref="E51:H51"/>
    <mergeCell ref="J55:J56"/>
    <mergeCell ref="E78:H78"/>
    <mergeCell ref="E80:H80"/>
    <mergeCell ref="E7:H7"/>
    <mergeCell ref="E9:H9"/>
    <mergeCell ref="E11:H11"/>
    <mergeCell ref="E26:H26"/>
    <mergeCell ref="E47:H47"/>
  </mergeCells>
  <hyperlinks>
    <hyperlink ref="F1:G1" location="C2" display="1) Krycí list soupisu"/>
    <hyperlink ref="G1:H1" location="C58" display="2) Rekapitulace"/>
    <hyperlink ref="J1" location="C8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50"/>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21" customWidth="1"/>
    <col min="10" max="10" width="23.5" customWidth="1"/>
    <col min="11" max="11" width="15.5" customWidth="1"/>
    <col min="19" max="19" width="8.1640625" customWidth="1"/>
    <col min="20" max="20" width="29.6640625" customWidth="1"/>
    <col min="21" max="21" width="16.33203125"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22"/>
      <c r="C1" s="122"/>
      <c r="D1" s="123" t="s">
        <v>1</v>
      </c>
      <c r="E1" s="122"/>
      <c r="F1" s="124" t="s">
        <v>101</v>
      </c>
      <c r="G1" s="403" t="s">
        <v>102</v>
      </c>
      <c r="H1" s="403"/>
      <c r="I1" s="125"/>
      <c r="J1" s="124" t="s">
        <v>103</v>
      </c>
      <c r="K1" s="123" t="s">
        <v>104</v>
      </c>
      <c r="L1" s="124" t="s">
        <v>105</v>
      </c>
      <c r="M1" s="124"/>
      <c r="N1" s="124"/>
      <c r="O1" s="124"/>
      <c r="P1" s="124"/>
      <c r="Q1" s="124"/>
      <c r="R1" s="124"/>
      <c r="S1" s="124"/>
      <c r="T1" s="124"/>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94"/>
      <c r="M2" s="394"/>
      <c r="N2" s="394"/>
      <c r="O2" s="394"/>
      <c r="P2" s="394"/>
      <c r="Q2" s="394"/>
      <c r="R2" s="394"/>
      <c r="S2" s="394"/>
      <c r="T2" s="394"/>
      <c r="U2" s="394"/>
      <c r="V2" s="394"/>
      <c r="AT2" s="24" t="s">
        <v>100</v>
      </c>
    </row>
    <row r="3" spans="1:70" ht="6.95" customHeight="1">
      <c r="B3" s="25"/>
      <c r="C3" s="26"/>
      <c r="D3" s="26"/>
      <c r="E3" s="26"/>
      <c r="F3" s="26"/>
      <c r="G3" s="26"/>
      <c r="H3" s="26"/>
      <c r="I3" s="126"/>
      <c r="J3" s="26"/>
      <c r="K3" s="27"/>
      <c r="AT3" s="24" t="s">
        <v>89</v>
      </c>
    </row>
    <row r="4" spans="1:70" ht="36.950000000000003" customHeight="1">
      <c r="B4" s="28"/>
      <c r="C4" s="29"/>
      <c r="D4" s="30" t="s">
        <v>106</v>
      </c>
      <c r="E4" s="29"/>
      <c r="F4" s="29"/>
      <c r="G4" s="29"/>
      <c r="H4" s="29"/>
      <c r="I4" s="127"/>
      <c r="J4" s="29"/>
      <c r="K4" s="31"/>
      <c r="M4" s="32" t="s">
        <v>12</v>
      </c>
      <c r="AT4" s="24" t="s">
        <v>6</v>
      </c>
    </row>
    <row r="5" spans="1:70" ht="6.95" customHeight="1">
      <c r="B5" s="28"/>
      <c r="C5" s="29"/>
      <c r="D5" s="29"/>
      <c r="E5" s="29"/>
      <c r="F5" s="29"/>
      <c r="G5" s="29"/>
      <c r="H5" s="29"/>
      <c r="I5" s="127"/>
      <c r="J5" s="29"/>
      <c r="K5" s="31"/>
    </row>
    <row r="6" spans="1:70">
      <c r="B6" s="28"/>
      <c r="C6" s="29"/>
      <c r="D6" s="37" t="s">
        <v>18</v>
      </c>
      <c r="E6" s="29"/>
      <c r="F6" s="29"/>
      <c r="G6" s="29"/>
      <c r="H6" s="29"/>
      <c r="I6" s="127"/>
      <c r="J6" s="29"/>
      <c r="K6" s="31"/>
    </row>
    <row r="7" spans="1:70" ht="16.5" customHeight="1">
      <c r="B7" s="28"/>
      <c r="C7" s="29"/>
      <c r="D7" s="29"/>
      <c r="E7" s="395" t="str">
        <f>'Rekapitulace stavby'!K6</f>
        <v>Tovéř, MK Lípa-Bytovky</v>
      </c>
      <c r="F7" s="396"/>
      <c r="G7" s="396"/>
      <c r="H7" s="396"/>
      <c r="I7" s="127"/>
      <c r="J7" s="29"/>
      <c r="K7" s="31"/>
    </row>
    <row r="8" spans="1:70">
      <c r="B8" s="28"/>
      <c r="C8" s="29"/>
      <c r="D8" s="37" t="s">
        <v>107</v>
      </c>
      <c r="E8" s="29"/>
      <c r="F8" s="29"/>
      <c r="G8" s="29"/>
      <c r="H8" s="29"/>
      <c r="I8" s="127"/>
      <c r="J8" s="29"/>
      <c r="K8" s="31"/>
    </row>
    <row r="9" spans="1:70" s="1" customFormat="1" ht="16.5" customHeight="1">
      <c r="B9" s="42"/>
      <c r="C9" s="43"/>
      <c r="D9" s="43"/>
      <c r="E9" s="395" t="s">
        <v>601</v>
      </c>
      <c r="F9" s="397"/>
      <c r="G9" s="397"/>
      <c r="H9" s="397"/>
      <c r="I9" s="128"/>
      <c r="J9" s="43"/>
      <c r="K9" s="46"/>
    </row>
    <row r="10" spans="1:70" s="1" customFormat="1">
      <c r="B10" s="42"/>
      <c r="C10" s="43"/>
      <c r="D10" s="37" t="s">
        <v>109</v>
      </c>
      <c r="E10" s="43"/>
      <c r="F10" s="43"/>
      <c r="G10" s="43"/>
      <c r="H10" s="43"/>
      <c r="I10" s="128"/>
      <c r="J10" s="43"/>
      <c r="K10" s="46"/>
    </row>
    <row r="11" spans="1:70" s="1" customFormat="1" ht="36.950000000000003" customHeight="1">
      <c r="B11" s="42"/>
      <c r="C11" s="43"/>
      <c r="D11" s="43"/>
      <c r="E11" s="398" t="s">
        <v>602</v>
      </c>
      <c r="F11" s="397"/>
      <c r="G11" s="397"/>
      <c r="H11" s="397"/>
      <c r="I11" s="128"/>
      <c r="J11" s="43"/>
      <c r="K11" s="46"/>
    </row>
    <row r="12" spans="1:70" s="1" customFormat="1" ht="13.5">
      <c r="B12" s="42"/>
      <c r="C12" s="43"/>
      <c r="D12" s="43"/>
      <c r="E12" s="43"/>
      <c r="F12" s="43"/>
      <c r="G12" s="43"/>
      <c r="H12" s="43"/>
      <c r="I12" s="128"/>
      <c r="J12" s="43"/>
      <c r="K12" s="46"/>
    </row>
    <row r="13" spans="1:70" s="1" customFormat="1" ht="14.45" customHeight="1">
      <c r="B13" s="42"/>
      <c r="C13" s="43"/>
      <c r="D13" s="37" t="s">
        <v>21</v>
      </c>
      <c r="E13" s="43"/>
      <c r="F13" s="35" t="s">
        <v>97</v>
      </c>
      <c r="G13" s="43"/>
      <c r="H13" s="43"/>
      <c r="I13" s="129" t="s">
        <v>23</v>
      </c>
      <c r="J13" s="35" t="s">
        <v>603</v>
      </c>
      <c r="K13" s="46"/>
    </row>
    <row r="14" spans="1:70" s="1" customFormat="1" ht="14.45" customHeight="1">
      <c r="B14" s="42"/>
      <c r="C14" s="43"/>
      <c r="D14" s="37" t="s">
        <v>26</v>
      </c>
      <c r="E14" s="43"/>
      <c r="F14" s="35" t="s">
        <v>27</v>
      </c>
      <c r="G14" s="43"/>
      <c r="H14" s="43"/>
      <c r="I14" s="129" t="s">
        <v>28</v>
      </c>
      <c r="J14" s="130" t="str">
        <f>'Rekapitulace stavby'!AN8</f>
        <v>14.07.2017</v>
      </c>
      <c r="K14" s="46"/>
    </row>
    <row r="15" spans="1:70" s="1" customFormat="1" ht="21.75" customHeight="1">
      <c r="B15" s="42"/>
      <c r="C15" s="43"/>
      <c r="D15" s="43"/>
      <c r="E15" s="43"/>
      <c r="F15" s="43"/>
      <c r="G15" s="43"/>
      <c r="H15" s="43"/>
      <c r="I15" s="131" t="s">
        <v>33</v>
      </c>
      <c r="J15" s="39" t="s">
        <v>604</v>
      </c>
      <c r="K15" s="46"/>
    </row>
    <row r="16" spans="1:70" s="1" customFormat="1" ht="14.45" customHeight="1">
      <c r="B16" s="42"/>
      <c r="C16" s="43"/>
      <c r="D16" s="37" t="s">
        <v>36</v>
      </c>
      <c r="E16" s="43"/>
      <c r="F16" s="43"/>
      <c r="G16" s="43"/>
      <c r="H16" s="43"/>
      <c r="I16" s="129" t="s">
        <v>37</v>
      </c>
      <c r="J16" s="35" t="s">
        <v>38</v>
      </c>
      <c r="K16" s="46"/>
    </row>
    <row r="17" spans="2:11" s="1" customFormat="1" ht="18" customHeight="1">
      <c r="B17" s="42"/>
      <c r="C17" s="43"/>
      <c r="D17" s="43"/>
      <c r="E17" s="35" t="s">
        <v>39</v>
      </c>
      <c r="F17" s="43"/>
      <c r="G17" s="43"/>
      <c r="H17" s="43"/>
      <c r="I17" s="129" t="s">
        <v>40</v>
      </c>
      <c r="J17" s="35" t="s">
        <v>41</v>
      </c>
      <c r="K17" s="46"/>
    </row>
    <row r="18" spans="2:11" s="1" customFormat="1" ht="6.95" customHeight="1">
      <c r="B18" s="42"/>
      <c r="C18" s="43"/>
      <c r="D18" s="43"/>
      <c r="E18" s="43"/>
      <c r="F18" s="43"/>
      <c r="G18" s="43"/>
      <c r="H18" s="43"/>
      <c r="I18" s="128"/>
      <c r="J18" s="43"/>
      <c r="K18" s="46"/>
    </row>
    <row r="19" spans="2:11" s="1" customFormat="1" ht="14.45" customHeight="1">
      <c r="B19" s="42"/>
      <c r="C19" s="43"/>
      <c r="D19" s="37" t="s">
        <v>42</v>
      </c>
      <c r="E19" s="43"/>
      <c r="F19" s="43"/>
      <c r="G19" s="43"/>
      <c r="H19" s="43"/>
      <c r="I19" s="129" t="s">
        <v>37</v>
      </c>
      <c r="J19" s="35" t="str">
        <f>IF('Rekapitulace stavby'!AN13="Vyplň údaj","",IF('Rekapitulace stavby'!AN13="","",'Rekapitulace stavby'!AN13))</f>
        <v/>
      </c>
      <c r="K19" s="46"/>
    </row>
    <row r="20" spans="2:11" s="1" customFormat="1" ht="18" customHeight="1">
      <c r="B20" s="42"/>
      <c r="C20" s="43"/>
      <c r="D20" s="43"/>
      <c r="E20" s="35" t="str">
        <f>IF('Rekapitulace stavby'!E14="Vyplň údaj","",IF('Rekapitulace stavby'!E14="","",'Rekapitulace stavby'!E14))</f>
        <v/>
      </c>
      <c r="F20" s="43"/>
      <c r="G20" s="43"/>
      <c r="H20" s="43"/>
      <c r="I20" s="129" t="s">
        <v>40</v>
      </c>
      <c r="J20" s="35" t="str">
        <f>IF('Rekapitulace stavby'!AN14="Vyplň údaj","",IF('Rekapitulace stavby'!AN14="","",'Rekapitulace stavby'!AN14))</f>
        <v/>
      </c>
      <c r="K20" s="46"/>
    </row>
    <row r="21" spans="2:11" s="1" customFormat="1" ht="6.95" customHeight="1">
      <c r="B21" s="42"/>
      <c r="C21" s="43"/>
      <c r="D21" s="43"/>
      <c r="E21" s="43"/>
      <c r="F21" s="43"/>
      <c r="G21" s="43"/>
      <c r="H21" s="43"/>
      <c r="I21" s="128"/>
      <c r="J21" s="43"/>
      <c r="K21" s="46"/>
    </row>
    <row r="22" spans="2:11" s="1" customFormat="1" ht="14.45" customHeight="1">
      <c r="B22" s="42"/>
      <c r="C22" s="43"/>
      <c r="D22" s="37" t="s">
        <v>44</v>
      </c>
      <c r="E22" s="43"/>
      <c r="F22" s="43"/>
      <c r="G22" s="43"/>
      <c r="H22" s="43"/>
      <c r="I22" s="129" t="s">
        <v>37</v>
      </c>
      <c r="J22" s="35" t="s">
        <v>45</v>
      </c>
      <c r="K22" s="46"/>
    </row>
    <row r="23" spans="2:11" s="1" customFormat="1" ht="18" customHeight="1">
      <c r="B23" s="42"/>
      <c r="C23" s="43"/>
      <c r="D23" s="43"/>
      <c r="E23" s="35" t="s">
        <v>46</v>
      </c>
      <c r="F23" s="43"/>
      <c r="G23" s="43"/>
      <c r="H23" s="43"/>
      <c r="I23" s="129" t="s">
        <v>40</v>
      </c>
      <c r="J23" s="35" t="s">
        <v>47</v>
      </c>
      <c r="K23" s="46"/>
    </row>
    <row r="24" spans="2:11" s="1" customFormat="1" ht="6.95" customHeight="1">
      <c r="B24" s="42"/>
      <c r="C24" s="43"/>
      <c r="D24" s="43"/>
      <c r="E24" s="43"/>
      <c r="F24" s="43"/>
      <c r="G24" s="43"/>
      <c r="H24" s="43"/>
      <c r="I24" s="128"/>
      <c r="J24" s="43"/>
      <c r="K24" s="46"/>
    </row>
    <row r="25" spans="2:11" s="1" customFormat="1" ht="14.45" customHeight="1">
      <c r="B25" s="42"/>
      <c r="C25" s="43"/>
      <c r="D25" s="37" t="s">
        <v>48</v>
      </c>
      <c r="E25" s="43"/>
      <c r="F25" s="43"/>
      <c r="G25" s="43"/>
      <c r="H25" s="43"/>
      <c r="I25" s="128"/>
      <c r="J25" s="43"/>
      <c r="K25" s="46"/>
    </row>
    <row r="26" spans="2:11" s="7" customFormat="1" ht="16.5" customHeight="1">
      <c r="B26" s="132"/>
      <c r="C26" s="133"/>
      <c r="D26" s="133"/>
      <c r="E26" s="360" t="s">
        <v>41</v>
      </c>
      <c r="F26" s="360"/>
      <c r="G26" s="360"/>
      <c r="H26" s="360"/>
      <c r="I26" s="134"/>
      <c r="J26" s="133"/>
      <c r="K26" s="135"/>
    </row>
    <row r="27" spans="2:11" s="1" customFormat="1" ht="6.95" customHeight="1">
      <c r="B27" s="42"/>
      <c r="C27" s="43"/>
      <c r="D27" s="43"/>
      <c r="E27" s="43"/>
      <c r="F27" s="43"/>
      <c r="G27" s="43"/>
      <c r="H27" s="43"/>
      <c r="I27" s="128"/>
      <c r="J27" s="43"/>
      <c r="K27" s="46"/>
    </row>
    <row r="28" spans="2:11" s="1" customFormat="1" ht="6.95" customHeight="1">
      <c r="B28" s="42"/>
      <c r="C28" s="43"/>
      <c r="D28" s="86"/>
      <c r="E28" s="86"/>
      <c r="F28" s="86"/>
      <c r="G28" s="86"/>
      <c r="H28" s="86"/>
      <c r="I28" s="136"/>
      <c r="J28" s="86"/>
      <c r="K28" s="137"/>
    </row>
    <row r="29" spans="2:11" s="1" customFormat="1" ht="25.35" customHeight="1">
      <c r="B29" s="42"/>
      <c r="C29" s="43"/>
      <c r="D29" s="138" t="s">
        <v>49</v>
      </c>
      <c r="E29" s="43"/>
      <c r="F29" s="43"/>
      <c r="G29" s="43"/>
      <c r="H29" s="43"/>
      <c r="I29" s="128"/>
      <c r="J29" s="139">
        <f>ROUND(J86,2)</f>
        <v>0</v>
      </c>
      <c r="K29" s="46"/>
    </row>
    <row r="30" spans="2:11" s="1" customFormat="1" ht="6.95" customHeight="1">
      <c r="B30" s="42"/>
      <c r="C30" s="43"/>
      <c r="D30" s="86"/>
      <c r="E30" s="86"/>
      <c r="F30" s="86"/>
      <c r="G30" s="86"/>
      <c r="H30" s="86"/>
      <c r="I30" s="136"/>
      <c r="J30" s="86"/>
      <c r="K30" s="137"/>
    </row>
    <row r="31" spans="2:11" s="1" customFormat="1" ht="14.45" customHeight="1">
      <c r="B31" s="42"/>
      <c r="C31" s="43"/>
      <c r="D31" s="43"/>
      <c r="E31" s="43"/>
      <c r="F31" s="47" t="s">
        <v>51</v>
      </c>
      <c r="G31" s="43"/>
      <c r="H31" s="43"/>
      <c r="I31" s="140" t="s">
        <v>50</v>
      </c>
      <c r="J31" s="47" t="s">
        <v>52</v>
      </c>
      <c r="K31" s="46"/>
    </row>
    <row r="32" spans="2:11" s="1" customFormat="1" ht="14.45" customHeight="1">
      <c r="B32" s="42"/>
      <c r="C32" s="43"/>
      <c r="D32" s="50" t="s">
        <v>53</v>
      </c>
      <c r="E32" s="50" t="s">
        <v>54</v>
      </c>
      <c r="F32" s="141">
        <f>ROUND(SUM(BE86:BE149), 2)</f>
        <v>0</v>
      </c>
      <c r="G32" s="43"/>
      <c r="H32" s="43"/>
      <c r="I32" s="142">
        <v>0.21</v>
      </c>
      <c r="J32" s="141">
        <f>ROUND(ROUND((SUM(BE86:BE149)), 2)*I32, 2)</f>
        <v>0</v>
      </c>
      <c r="K32" s="46"/>
    </row>
    <row r="33" spans="2:11" s="1" customFormat="1" ht="14.45" customHeight="1">
      <c r="B33" s="42"/>
      <c r="C33" s="43"/>
      <c r="D33" s="43"/>
      <c r="E33" s="50" t="s">
        <v>55</v>
      </c>
      <c r="F33" s="141">
        <f>ROUND(SUM(BF86:BF149), 2)</f>
        <v>0</v>
      </c>
      <c r="G33" s="43"/>
      <c r="H33" s="43"/>
      <c r="I33" s="142">
        <v>0.15</v>
      </c>
      <c r="J33" s="141">
        <f>ROUND(ROUND((SUM(BF86:BF149)), 2)*I33, 2)</f>
        <v>0</v>
      </c>
      <c r="K33" s="46"/>
    </row>
    <row r="34" spans="2:11" s="1" customFormat="1" ht="14.45" hidden="1" customHeight="1">
      <c r="B34" s="42"/>
      <c r="C34" s="43"/>
      <c r="D34" s="43"/>
      <c r="E34" s="50" t="s">
        <v>56</v>
      </c>
      <c r="F34" s="141">
        <f>ROUND(SUM(BG86:BG149), 2)</f>
        <v>0</v>
      </c>
      <c r="G34" s="43"/>
      <c r="H34" s="43"/>
      <c r="I34" s="142">
        <v>0.21</v>
      </c>
      <c r="J34" s="141">
        <v>0</v>
      </c>
      <c r="K34" s="46"/>
    </row>
    <row r="35" spans="2:11" s="1" customFormat="1" ht="14.45" hidden="1" customHeight="1">
      <c r="B35" s="42"/>
      <c r="C35" s="43"/>
      <c r="D35" s="43"/>
      <c r="E35" s="50" t="s">
        <v>57</v>
      </c>
      <c r="F35" s="141">
        <f>ROUND(SUM(BH86:BH149), 2)</f>
        <v>0</v>
      </c>
      <c r="G35" s="43"/>
      <c r="H35" s="43"/>
      <c r="I35" s="142">
        <v>0.15</v>
      </c>
      <c r="J35" s="141">
        <v>0</v>
      </c>
      <c r="K35" s="46"/>
    </row>
    <row r="36" spans="2:11" s="1" customFormat="1" ht="14.45" hidden="1" customHeight="1">
      <c r="B36" s="42"/>
      <c r="C36" s="43"/>
      <c r="D36" s="43"/>
      <c r="E36" s="50" t="s">
        <v>58</v>
      </c>
      <c r="F36" s="141">
        <f>ROUND(SUM(BI86:BI149), 2)</f>
        <v>0</v>
      </c>
      <c r="G36" s="43"/>
      <c r="H36" s="43"/>
      <c r="I36" s="142">
        <v>0</v>
      </c>
      <c r="J36" s="141">
        <v>0</v>
      </c>
      <c r="K36" s="46"/>
    </row>
    <row r="37" spans="2:11" s="1" customFormat="1" ht="6.95" customHeight="1">
      <c r="B37" s="42"/>
      <c r="C37" s="43"/>
      <c r="D37" s="43"/>
      <c r="E37" s="43"/>
      <c r="F37" s="43"/>
      <c r="G37" s="43"/>
      <c r="H37" s="43"/>
      <c r="I37" s="128"/>
      <c r="J37" s="43"/>
      <c r="K37" s="46"/>
    </row>
    <row r="38" spans="2:11" s="1" customFormat="1" ht="25.35" customHeight="1">
      <c r="B38" s="42"/>
      <c r="C38" s="143"/>
      <c r="D38" s="144" t="s">
        <v>59</v>
      </c>
      <c r="E38" s="80"/>
      <c r="F38" s="80"/>
      <c r="G38" s="145" t="s">
        <v>60</v>
      </c>
      <c r="H38" s="146" t="s">
        <v>61</v>
      </c>
      <c r="I38" s="147"/>
      <c r="J38" s="148">
        <f>SUM(J29:J36)</f>
        <v>0</v>
      </c>
      <c r="K38" s="149"/>
    </row>
    <row r="39" spans="2:11" s="1" customFormat="1" ht="14.45" customHeight="1">
      <c r="B39" s="57"/>
      <c r="C39" s="58"/>
      <c r="D39" s="58"/>
      <c r="E39" s="58"/>
      <c r="F39" s="58"/>
      <c r="G39" s="58"/>
      <c r="H39" s="58"/>
      <c r="I39" s="150"/>
      <c r="J39" s="58"/>
      <c r="K39" s="59"/>
    </row>
    <row r="43" spans="2:11" s="1" customFormat="1" ht="6.95" customHeight="1">
      <c r="B43" s="151"/>
      <c r="C43" s="152"/>
      <c r="D43" s="152"/>
      <c r="E43" s="152"/>
      <c r="F43" s="152"/>
      <c r="G43" s="152"/>
      <c r="H43" s="152"/>
      <c r="I43" s="153"/>
      <c r="J43" s="152"/>
      <c r="K43" s="154"/>
    </row>
    <row r="44" spans="2:11" s="1" customFormat="1" ht="36.950000000000003" customHeight="1">
      <c r="B44" s="42"/>
      <c r="C44" s="30" t="s">
        <v>111</v>
      </c>
      <c r="D44" s="43"/>
      <c r="E44" s="43"/>
      <c r="F44" s="43"/>
      <c r="G44" s="43"/>
      <c r="H44" s="43"/>
      <c r="I44" s="128"/>
      <c r="J44" s="43"/>
      <c r="K44" s="46"/>
    </row>
    <row r="45" spans="2:11" s="1" customFormat="1" ht="6.95" customHeight="1">
      <c r="B45" s="42"/>
      <c r="C45" s="43"/>
      <c r="D45" s="43"/>
      <c r="E45" s="43"/>
      <c r="F45" s="43"/>
      <c r="G45" s="43"/>
      <c r="H45" s="43"/>
      <c r="I45" s="128"/>
      <c r="J45" s="43"/>
      <c r="K45" s="46"/>
    </row>
    <row r="46" spans="2:11" s="1" customFormat="1" ht="14.45" customHeight="1">
      <c r="B46" s="42"/>
      <c r="C46" s="37" t="s">
        <v>18</v>
      </c>
      <c r="D46" s="43"/>
      <c r="E46" s="43"/>
      <c r="F46" s="43"/>
      <c r="G46" s="43"/>
      <c r="H46" s="43"/>
      <c r="I46" s="128"/>
      <c r="J46" s="43"/>
      <c r="K46" s="46"/>
    </row>
    <row r="47" spans="2:11" s="1" customFormat="1" ht="16.5" customHeight="1">
      <c r="B47" s="42"/>
      <c r="C47" s="43"/>
      <c r="D47" s="43"/>
      <c r="E47" s="395" t="str">
        <f>E7</f>
        <v>Tovéř, MK Lípa-Bytovky</v>
      </c>
      <c r="F47" s="396"/>
      <c r="G47" s="396"/>
      <c r="H47" s="396"/>
      <c r="I47" s="128"/>
      <c r="J47" s="43"/>
      <c r="K47" s="46"/>
    </row>
    <row r="48" spans="2:11">
      <c r="B48" s="28"/>
      <c r="C48" s="37" t="s">
        <v>107</v>
      </c>
      <c r="D48" s="29"/>
      <c r="E48" s="29"/>
      <c r="F48" s="29"/>
      <c r="G48" s="29"/>
      <c r="H48" s="29"/>
      <c r="I48" s="127"/>
      <c r="J48" s="29"/>
      <c r="K48" s="31"/>
    </row>
    <row r="49" spans="2:47" s="1" customFormat="1" ht="16.5" customHeight="1">
      <c r="B49" s="42"/>
      <c r="C49" s="43"/>
      <c r="D49" s="43"/>
      <c r="E49" s="395" t="s">
        <v>601</v>
      </c>
      <c r="F49" s="397"/>
      <c r="G49" s="397"/>
      <c r="H49" s="397"/>
      <c r="I49" s="128"/>
      <c r="J49" s="43"/>
      <c r="K49" s="46"/>
    </row>
    <row r="50" spans="2:47" s="1" customFormat="1" ht="14.45" customHeight="1">
      <c r="B50" s="42"/>
      <c r="C50" s="37" t="s">
        <v>109</v>
      </c>
      <c r="D50" s="43"/>
      <c r="E50" s="43"/>
      <c r="F50" s="43"/>
      <c r="G50" s="43"/>
      <c r="H50" s="43"/>
      <c r="I50" s="128"/>
      <c r="J50" s="43"/>
      <c r="K50" s="46"/>
    </row>
    <row r="51" spans="2:47" s="1" customFormat="1" ht="17.25" customHeight="1">
      <c r="B51" s="42"/>
      <c r="C51" s="43"/>
      <c r="D51" s="43"/>
      <c r="E51" s="398" t="str">
        <f>E11</f>
        <v>2-1 - VON - VEDLEJŠÍ A OSTATNÍ NÁKLADY- soupis prací</v>
      </c>
      <c r="F51" s="397"/>
      <c r="G51" s="397"/>
      <c r="H51" s="397"/>
      <c r="I51" s="128"/>
      <c r="J51" s="43"/>
      <c r="K51" s="46"/>
    </row>
    <row r="52" spans="2:47" s="1" customFormat="1" ht="6.95" customHeight="1">
      <c r="B52" s="42"/>
      <c r="C52" s="43"/>
      <c r="D52" s="43"/>
      <c r="E52" s="43"/>
      <c r="F52" s="43"/>
      <c r="G52" s="43"/>
      <c r="H52" s="43"/>
      <c r="I52" s="128"/>
      <c r="J52" s="43"/>
      <c r="K52" s="46"/>
    </row>
    <row r="53" spans="2:47" s="1" customFormat="1" ht="18" customHeight="1">
      <c r="B53" s="42"/>
      <c r="C53" s="37" t="s">
        <v>26</v>
      </c>
      <c r="D53" s="43"/>
      <c r="E53" s="43"/>
      <c r="F53" s="35" t="str">
        <f>F14</f>
        <v>Tovéř</v>
      </c>
      <c r="G53" s="43"/>
      <c r="H53" s="43"/>
      <c r="I53" s="129" t="s">
        <v>28</v>
      </c>
      <c r="J53" s="130" t="str">
        <f>IF(J14="","",J14)</f>
        <v>14.07.2017</v>
      </c>
      <c r="K53" s="46"/>
    </row>
    <row r="54" spans="2:47" s="1" customFormat="1" ht="6.95" customHeight="1">
      <c r="B54" s="42"/>
      <c r="C54" s="43"/>
      <c r="D54" s="43"/>
      <c r="E54" s="43"/>
      <c r="F54" s="43"/>
      <c r="G54" s="43"/>
      <c r="H54" s="43"/>
      <c r="I54" s="128"/>
      <c r="J54" s="43"/>
      <c r="K54" s="46"/>
    </row>
    <row r="55" spans="2:47" s="1" customFormat="1">
      <c r="B55" s="42"/>
      <c r="C55" s="37" t="s">
        <v>36</v>
      </c>
      <c r="D55" s="43"/>
      <c r="E55" s="43"/>
      <c r="F55" s="35" t="str">
        <f>E17</f>
        <v>Obec Tovéř</v>
      </c>
      <c r="G55" s="43"/>
      <c r="H55" s="43"/>
      <c r="I55" s="129" t="s">
        <v>44</v>
      </c>
      <c r="J55" s="360" t="str">
        <f>E23</f>
        <v>ing. Petr Doležel</v>
      </c>
      <c r="K55" s="46"/>
    </row>
    <row r="56" spans="2:47" s="1" customFormat="1" ht="14.45" customHeight="1">
      <c r="B56" s="42"/>
      <c r="C56" s="37" t="s">
        <v>42</v>
      </c>
      <c r="D56" s="43"/>
      <c r="E56" s="43"/>
      <c r="F56" s="35" t="str">
        <f>IF(E20="","",E20)</f>
        <v/>
      </c>
      <c r="G56" s="43"/>
      <c r="H56" s="43"/>
      <c r="I56" s="128"/>
      <c r="J56" s="399"/>
      <c r="K56" s="46"/>
    </row>
    <row r="57" spans="2:47" s="1" customFormat="1" ht="10.35" customHeight="1">
      <c r="B57" s="42"/>
      <c r="C57" s="43"/>
      <c r="D57" s="43"/>
      <c r="E57" s="43"/>
      <c r="F57" s="43"/>
      <c r="G57" s="43"/>
      <c r="H57" s="43"/>
      <c r="I57" s="128"/>
      <c r="J57" s="43"/>
      <c r="K57" s="46"/>
    </row>
    <row r="58" spans="2:47" s="1" customFormat="1" ht="29.25" customHeight="1">
      <c r="B58" s="42"/>
      <c r="C58" s="155" t="s">
        <v>112</v>
      </c>
      <c r="D58" s="143"/>
      <c r="E58" s="143"/>
      <c r="F58" s="143"/>
      <c r="G58" s="143"/>
      <c r="H58" s="143"/>
      <c r="I58" s="156"/>
      <c r="J58" s="157" t="s">
        <v>113</v>
      </c>
      <c r="K58" s="158"/>
    </row>
    <row r="59" spans="2:47" s="1" customFormat="1" ht="10.35" customHeight="1">
      <c r="B59" s="42"/>
      <c r="C59" s="43"/>
      <c r="D59" s="43"/>
      <c r="E59" s="43"/>
      <c r="F59" s="43"/>
      <c r="G59" s="43"/>
      <c r="H59" s="43"/>
      <c r="I59" s="128"/>
      <c r="J59" s="43"/>
      <c r="K59" s="46"/>
    </row>
    <row r="60" spans="2:47" s="1" customFormat="1" ht="29.25" customHeight="1">
      <c r="B60" s="42"/>
      <c r="C60" s="159" t="s">
        <v>114</v>
      </c>
      <c r="D60" s="43"/>
      <c r="E60" s="43"/>
      <c r="F60" s="43"/>
      <c r="G60" s="43"/>
      <c r="H60" s="43"/>
      <c r="I60" s="128"/>
      <c r="J60" s="139">
        <f>J86</f>
        <v>0</v>
      </c>
      <c r="K60" s="46"/>
      <c r="AU60" s="24" t="s">
        <v>115</v>
      </c>
    </row>
    <row r="61" spans="2:47" s="8" customFormat="1" ht="24.95" customHeight="1">
      <c r="B61" s="160"/>
      <c r="C61" s="161"/>
      <c r="D61" s="162" t="s">
        <v>605</v>
      </c>
      <c r="E61" s="163"/>
      <c r="F61" s="163"/>
      <c r="G61" s="163"/>
      <c r="H61" s="163"/>
      <c r="I61" s="164"/>
      <c r="J61" s="165">
        <f>J87</f>
        <v>0</v>
      </c>
      <c r="K61" s="166"/>
    </row>
    <row r="62" spans="2:47" s="9" customFormat="1" ht="19.899999999999999" customHeight="1">
      <c r="B62" s="167"/>
      <c r="C62" s="168"/>
      <c r="D62" s="169" t="s">
        <v>606</v>
      </c>
      <c r="E62" s="170"/>
      <c r="F62" s="170"/>
      <c r="G62" s="170"/>
      <c r="H62" s="170"/>
      <c r="I62" s="171"/>
      <c r="J62" s="172">
        <f>J88</f>
        <v>0</v>
      </c>
      <c r="K62" s="173"/>
    </row>
    <row r="63" spans="2:47" s="9" customFormat="1" ht="19.899999999999999" customHeight="1">
      <c r="B63" s="167"/>
      <c r="C63" s="168"/>
      <c r="D63" s="169" t="s">
        <v>607</v>
      </c>
      <c r="E63" s="170"/>
      <c r="F63" s="170"/>
      <c r="G63" s="170"/>
      <c r="H63" s="170"/>
      <c r="I63" s="171"/>
      <c r="J63" s="172">
        <f>J106</f>
        <v>0</v>
      </c>
      <c r="K63" s="173"/>
    </row>
    <row r="64" spans="2:47" s="9" customFormat="1" ht="19.899999999999999" customHeight="1">
      <c r="B64" s="167"/>
      <c r="C64" s="168"/>
      <c r="D64" s="169" t="s">
        <v>608</v>
      </c>
      <c r="E64" s="170"/>
      <c r="F64" s="170"/>
      <c r="G64" s="170"/>
      <c r="H64" s="170"/>
      <c r="I64" s="171"/>
      <c r="J64" s="172">
        <f>J119</f>
        <v>0</v>
      </c>
      <c r="K64" s="173"/>
    </row>
    <row r="65" spans="2:12" s="1" customFormat="1" ht="21.75" customHeight="1">
      <c r="B65" s="42"/>
      <c r="C65" s="43"/>
      <c r="D65" s="43"/>
      <c r="E65" s="43"/>
      <c r="F65" s="43"/>
      <c r="G65" s="43"/>
      <c r="H65" s="43"/>
      <c r="I65" s="128"/>
      <c r="J65" s="43"/>
      <c r="K65" s="46"/>
    </row>
    <row r="66" spans="2:12" s="1" customFormat="1" ht="6.95" customHeight="1">
      <c r="B66" s="57"/>
      <c r="C66" s="58"/>
      <c r="D66" s="58"/>
      <c r="E66" s="58"/>
      <c r="F66" s="58"/>
      <c r="G66" s="58"/>
      <c r="H66" s="58"/>
      <c r="I66" s="150"/>
      <c r="J66" s="58"/>
      <c r="K66" s="59"/>
    </row>
    <row r="70" spans="2:12" s="1" customFormat="1" ht="6.95" customHeight="1">
      <c r="B70" s="60"/>
      <c r="C70" s="61"/>
      <c r="D70" s="61"/>
      <c r="E70" s="61"/>
      <c r="F70" s="61"/>
      <c r="G70" s="61"/>
      <c r="H70" s="61"/>
      <c r="I70" s="153"/>
      <c r="J70" s="61"/>
      <c r="K70" s="61"/>
      <c r="L70" s="62"/>
    </row>
    <row r="71" spans="2:12" s="1" customFormat="1" ht="36.950000000000003" customHeight="1">
      <c r="B71" s="42"/>
      <c r="C71" s="63" t="s">
        <v>124</v>
      </c>
      <c r="D71" s="64"/>
      <c r="E71" s="64"/>
      <c r="F71" s="64"/>
      <c r="G71" s="64"/>
      <c r="H71" s="64"/>
      <c r="I71" s="174"/>
      <c r="J71" s="64"/>
      <c r="K71" s="64"/>
      <c r="L71" s="62"/>
    </row>
    <row r="72" spans="2:12" s="1" customFormat="1" ht="6.95" customHeight="1">
      <c r="B72" s="42"/>
      <c r="C72" s="64"/>
      <c r="D72" s="64"/>
      <c r="E72" s="64"/>
      <c r="F72" s="64"/>
      <c r="G72" s="64"/>
      <c r="H72" s="64"/>
      <c r="I72" s="174"/>
      <c r="J72" s="64"/>
      <c r="K72" s="64"/>
      <c r="L72" s="62"/>
    </row>
    <row r="73" spans="2:12" s="1" customFormat="1" ht="14.45" customHeight="1">
      <c r="B73" s="42"/>
      <c r="C73" s="66" t="s">
        <v>18</v>
      </c>
      <c r="D73" s="64"/>
      <c r="E73" s="64"/>
      <c r="F73" s="64"/>
      <c r="G73" s="64"/>
      <c r="H73" s="64"/>
      <c r="I73" s="174"/>
      <c r="J73" s="64"/>
      <c r="K73" s="64"/>
      <c r="L73" s="62"/>
    </row>
    <row r="74" spans="2:12" s="1" customFormat="1" ht="16.5" customHeight="1">
      <c r="B74" s="42"/>
      <c r="C74" s="64"/>
      <c r="D74" s="64"/>
      <c r="E74" s="400" t="str">
        <f>E7</f>
        <v>Tovéř, MK Lípa-Bytovky</v>
      </c>
      <c r="F74" s="401"/>
      <c r="G74" s="401"/>
      <c r="H74" s="401"/>
      <c r="I74" s="174"/>
      <c r="J74" s="64"/>
      <c r="K74" s="64"/>
      <c r="L74" s="62"/>
    </row>
    <row r="75" spans="2:12">
      <c r="B75" s="28"/>
      <c r="C75" s="66" t="s">
        <v>107</v>
      </c>
      <c r="D75" s="175"/>
      <c r="E75" s="175"/>
      <c r="F75" s="175"/>
      <c r="G75" s="175"/>
      <c r="H75" s="175"/>
      <c r="J75" s="175"/>
      <c r="K75" s="175"/>
      <c r="L75" s="176"/>
    </row>
    <row r="76" spans="2:12" s="1" customFormat="1" ht="16.5" customHeight="1">
      <c r="B76" s="42"/>
      <c r="C76" s="64"/>
      <c r="D76" s="64"/>
      <c r="E76" s="400" t="s">
        <v>601</v>
      </c>
      <c r="F76" s="402"/>
      <c r="G76" s="402"/>
      <c r="H76" s="402"/>
      <c r="I76" s="174"/>
      <c r="J76" s="64"/>
      <c r="K76" s="64"/>
      <c r="L76" s="62"/>
    </row>
    <row r="77" spans="2:12" s="1" customFormat="1" ht="14.45" customHeight="1">
      <c r="B77" s="42"/>
      <c r="C77" s="66" t="s">
        <v>109</v>
      </c>
      <c r="D77" s="64"/>
      <c r="E77" s="64"/>
      <c r="F77" s="64"/>
      <c r="G77" s="64"/>
      <c r="H77" s="64"/>
      <c r="I77" s="174"/>
      <c r="J77" s="64"/>
      <c r="K77" s="64"/>
      <c r="L77" s="62"/>
    </row>
    <row r="78" spans="2:12" s="1" customFormat="1" ht="17.25" customHeight="1">
      <c r="B78" s="42"/>
      <c r="C78" s="64"/>
      <c r="D78" s="64"/>
      <c r="E78" s="371" t="str">
        <f>E11</f>
        <v>2-1 - VON - VEDLEJŠÍ A OSTATNÍ NÁKLADY- soupis prací</v>
      </c>
      <c r="F78" s="402"/>
      <c r="G78" s="402"/>
      <c r="H78" s="402"/>
      <c r="I78" s="174"/>
      <c r="J78" s="64"/>
      <c r="K78" s="64"/>
      <c r="L78" s="62"/>
    </row>
    <row r="79" spans="2:12" s="1" customFormat="1" ht="6.95" customHeight="1">
      <c r="B79" s="42"/>
      <c r="C79" s="64"/>
      <c r="D79" s="64"/>
      <c r="E79" s="64"/>
      <c r="F79" s="64"/>
      <c r="G79" s="64"/>
      <c r="H79" s="64"/>
      <c r="I79" s="174"/>
      <c r="J79" s="64"/>
      <c r="K79" s="64"/>
      <c r="L79" s="62"/>
    </row>
    <row r="80" spans="2:12" s="1" customFormat="1" ht="18" customHeight="1">
      <c r="B80" s="42"/>
      <c r="C80" s="66" t="s">
        <v>26</v>
      </c>
      <c r="D80" s="64"/>
      <c r="E80" s="64"/>
      <c r="F80" s="177" t="str">
        <f>F14</f>
        <v>Tovéř</v>
      </c>
      <c r="G80" s="64"/>
      <c r="H80" s="64"/>
      <c r="I80" s="178" t="s">
        <v>28</v>
      </c>
      <c r="J80" s="74" t="str">
        <f>IF(J14="","",J14)</f>
        <v>14.07.2017</v>
      </c>
      <c r="K80" s="64"/>
      <c r="L80" s="62"/>
    </row>
    <row r="81" spans="2:65" s="1" customFormat="1" ht="6.95" customHeight="1">
      <c r="B81" s="42"/>
      <c r="C81" s="64"/>
      <c r="D81" s="64"/>
      <c r="E81" s="64"/>
      <c r="F81" s="64"/>
      <c r="G81" s="64"/>
      <c r="H81" s="64"/>
      <c r="I81" s="174"/>
      <c r="J81" s="64"/>
      <c r="K81" s="64"/>
      <c r="L81" s="62"/>
    </row>
    <row r="82" spans="2:65" s="1" customFormat="1">
      <c r="B82" s="42"/>
      <c r="C82" s="66" t="s">
        <v>36</v>
      </c>
      <c r="D82" s="64"/>
      <c r="E82" s="64"/>
      <c r="F82" s="177" t="str">
        <f>E17</f>
        <v>Obec Tovéř</v>
      </c>
      <c r="G82" s="64"/>
      <c r="H82" s="64"/>
      <c r="I82" s="178" t="s">
        <v>44</v>
      </c>
      <c r="J82" s="177" t="str">
        <f>E23</f>
        <v>ing. Petr Doležel</v>
      </c>
      <c r="K82" s="64"/>
      <c r="L82" s="62"/>
    </row>
    <row r="83" spans="2:65" s="1" customFormat="1" ht="14.45" customHeight="1">
      <c r="B83" s="42"/>
      <c r="C83" s="66" t="s">
        <v>42</v>
      </c>
      <c r="D83" s="64"/>
      <c r="E83" s="64"/>
      <c r="F83" s="177" t="str">
        <f>IF(E20="","",E20)</f>
        <v/>
      </c>
      <c r="G83" s="64"/>
      <c r="H83" s="64"/>
      <c r="I83" s="174"/>
      <c r="J83" s="64"/>
      <c r="K83" s="64"/>
      <c r="L83" s="62"/>
    </row>
    <row r="84" spans="2:65" s="1" customFormat="1" ht="10.35" customHeight="1">
      <c r="B84" s="42"/>
      <c r="C84" s="64"/>
      <c r="D84" s="64"/>
      <c r="E84" s="64"/>
      <c r="F84" s="64"/>
      <c r="G84" s="64"/>
      <c r="H84" s="64"/>
      <c r="I84" s="174"/>
      <c r="J84" s="64"/>
      <c r="K84" s="64"/>
      <c r="L84" s="62"/>
    </row>
    <row r="85" spans="2:65" s="10" customFormat="1" ht="29.25" customHeight="1">
      <c r="B85" s="179"/>
      <c r="C85" s="180" t="s">
        <v>125</v>
      </c>
      <c r="D85" s="181" t="s">
        <v>68</v>
      </c>
      <c r="E85" s="181" t="s">
        <v>64</v>
      </c>
      <c r="F85" s="181" t="s">
        <v>126</v>
      </c>
      <c r="G85" s="181" t="s">
        <v>127</v>
      </c>
      <c r="H85" s="181" t="s">
        <v>128</v>
      </c>
      <c r="I85" s="182" t="s">
        <v>129</v>
      </c>
      <c r="J85" s="181" t="s">
        <v>113</v>
      </c>
      <c r="K85" s="183" t="s">
        <v>130</v>
      </c>
      <c r="L85" s="184"/>
      <c r="M85" s="82" t="s">
        <v>131</v>
      </c>
      <c r="N85" s="83" t="s">
        <v>53</v>
      </c>
      <c r="O85" s="83" t="s">
        <v>132</v>
      </c>
      <c r="P85" s="83" t="s">
        <v>133</v>
      </c>
      <c r="Q85" s="83" t="s">
        <v>134</v>
      </c>
      <c r="R85" s="83" t="s">
        <v>135</v>
      </c>
      <c r="S85" s="83" t="s">
        <v>136</v>
      </c>
      <c r="T85" s="84" t="s">
        <v>137</v>
      </c>
    </row>
    <row r="86" spans="2:65" s="1" customFormat="1" ht="29.25" customHeight="1">
      <c r="B86" s="42"/>
      <c r="C86" s="88" t="s">
        <v>114</v>
      </c>
      <c r="D86" s="64"/>
      <c r="E86" s="64"/>
      <c r="F86" s="64"/>
      <c r="G86" s="64"/>
      <c r="H86" s="64"/>
      <c r="I86" s="174"/>
      <c r="J86" s="185">
        <f>BK86</f>
        <v>0</v>
      </c>
      <c r="K86" s="64"/>
      <c r="L86" s="62"/>
      <c r="M86" s="85"/>
      <c r="N86" s="86"/>
      <c r="O86" s="86"/>
      <c r="P86" s="186">
        <f>P87</f>
        <v>0</v>
      </c>
      <c r="Q86" s="86"/>
      <c r="R86" s="186">
        <f>R87</f>
        <v>0</v>
      </c>
      <c r="S86" s="86"/>
      <c r="T86" s="187">
        <f>T87</f>
        <v>0</v>
      </c>
      <c r="AT86" s="24" t="s">
        <v>82</v>
      </c>
      <c r="AU86" s="24" t="s">
        <v>115</v>
      </c>
      <c r="BK86" s="188">
        <f>BK87</f>
        <v>0</v>
      </c>
    </row>
    <row r="87" spans="2:65" s="11" customFormat="1" ht="37.35" customHeight="1">
      <c r="B87" s="189"/>
      <c r="C87" s="190"/>
      <c r="D87" s="191" t="s">
        <v>82</v>
      </c>
      <c r="E87" s="192" t="s">
        <v>609</v>
      </c>
      <c r="F87" s="192" t="s">
        <v>610</v>
      </c>
      <c r="G87" s="190"/>
      <c r="H87" s="190"/>
      <c r="I87" s="193"/>
      <c r="J87" s="194">
        <f>BK87</f>
        <v>0</v>
      </c>
      <c r="K87" s="190"/>
      <c r="L87" s="195"/>
      <c r="M87" s="196"/>
      <c r="N87" s="197"/>
      <c r="O87" s="197"/>
      <c r="P87" s="198">
        <f>P88+P106+P119</f>
        <v>0</v>
      </c>
      <c r="Q87" s="197"/>
      <c r="R87" s="198">
        <f>R88+R106+R119</f>
        <v>0</v>
      </c>
      <c r="S87" s="197"/>
      <c r="T87" s="199">
        <f>T88+T106+T119</f>
        <v>0</v>
      </c>
      <c r="AR87" s="200" t="s">
        <v>157</v>
      </c>
      <c r="AT87" s="201" t="s">
        <v>82</v>
      </c>
      <c r="AU87" s="201" t="s">
        <v>83</v>
      </c>
      <c r="AY87" s="200" t="s">
        <v>140</v>
      </c>
      <c r="BK87" s="202">
        <f>BK88+BK106+BK119</f>
        <v>0</v>
      </c>
    </row>
    <row r="88" spans="2:65" s="11" customFormat="1" ht="19.899999999999999" customHeight="1">
      <c r="B88" s="189"/>
      <c r="C88" s="190"/>
      <c r="D88" s="203" t="s">
        <v>82</v>
      </c>
      <c r="E88" s="204" t="s">
        <v>611</v>
      </c>
      <c r="F88" s="204" t="s">
        <v>612</v>
      </c>
      <c r="G88" s="190"/>
      <c r="H88" s="190"/>
      <c r="I88" s="193"/>
      <c r="J88" s="205">
        <f>BK88</f>
        <v>0</v>
      </c>
      <c r="K88" s="190"/>
      <c r="L88" s="195"/>
      <c r="M88" s="196"/>
      <c r="N88" s="197"/>
      <c r="O88" s="197"/>
      <c r="P88" s="198">
        <f>SUM(P89:P105)</f>
        <v>0</v>
      </c>
      <c r="Q88" s="197"/>
      <c r="R88" s="198">
        <f>SUM(R89:R105)</f>
        <v>0</v>
      </c>
      <c r="S88" s="197"/>
      <c r="T88" s="199">
        <f>SUM(T89:T105)</f>
        <v>0</v>
      </c>
      <c r="AR88" s="200" t="s">
        <v>157</v>
      </c>
      <c r="AT88" s="201" t="s">
        <v>82</v>
      </c>
      <c r="AU88" s="201" t="s">
        <v>25</v>
      </c>
      <c r="AY88" s="200" t="s">
        <v>140</v>
      </c>
      <c r="BK88" s="202">
        <f>SUM(BK89:BK105)</f>
        <v>0</v>
      </c>
    </row>
    <row r="89" spans="2:65" s="1" customFormat="1" ht="16.5" customHeight="1">
      <c r="B89" s="42"/>
      <c r="C89" s="206" t="s">
        <v>25</v>
      </c>
      <c r="D89" s="206" t="s">
        <v>143</v>
      </c>
      <c r="E89" s="207" t="s">
        <v>613</v>
      </c>
      <c r="F89" s="208" t="s">
        <v>614</v>
      </c>
      <c r="G89" s="209" t="s">
        <v>615</v>
      </c>
      <c r="H89" s="210">
        <v>1</v>
      </c>
      <c r="I89" s="211"/>
      <c r="J89" s="212">
        <f>ROUND(I89*H89,2)</f>
        <v>0</v>
      </c>
      <c r="K89" s="208" t="s">
        <v>41</v>
      </c>
      <c r="L89" s="62"/>
      <c r="M89" s="213" t="s">
        <v>41</v>
      </c>
      <c r="N89" s="214" t="s">
        <v>54</v>
      </c>
      <c r="O89" s="43"/>
      <c r="P89" s="215">
        <f>O89*H89</f>
        <v>0</v>
      </c>
      <c r="Q89" s="215">
        <v>0</v>
      </c>
      <c r="R89" s="215">
        <f>Q89*H89</f>
        <v>0</v>
      </c>
      <c r="S89" s="215">
        <v>0</v>
      </c>
      <c r="T89" s="216">
        <f>S89*H89</f>
        <v>0</v>
      </c>
      <c r="AR89" s="24" t="s">
        <v>616</v>
      </c>
      <c r="AT89" s="24" t="s">
        <v>143</v>
      </c>
      <c r="AU89" s="24" t="s">
        <v>89</v>
      </c>
      <c r="AY89" s="24" t="s">
        <v>140</v>
      </c>
      <c r="BE89" s="217">
        <f>IF(N89="základní",J89,0)</f>
        <v>0</v>
      </c>
      <c r="BF89" s="217">
        <f>IF(N89="snížená",J89,0)</f>
        <v>0</v>
      </c>
      <c r="BG89" s="217">
        <f>IF(N89="zákl. přenesená",J89,0)</f>
        <v>0</v>
      </c>
      <c r="BH89" s="217">
        <f>IF(N89="sníž. přenesená",J89,0)</f>
        <v>0</v>
      </c>
      <c r="BI89" s="217">
        <f>IF(N89="nulová",J89,0)</f>
        <v>0</v>
      </c>
      <c r="BJ89" s="24" t="s">
        <v>25</v>
      </c>
      <c r="BK89" s="217">
        <f>ROUND(I89*H89,2)</f>
        <v>0</v>
      </c>
      <c r="BL89" s="24" t="s">
        <v>616</v>
      </c>
      <c r="BM89" s="24" t="s">
        <v>617</v>
      </c>
    </row>
    <row r="90" spans="2:65" s="1" customFormat="1" ht="67.5">
      <c r="B90" s="42"/>
      <c r="C90" s="64"/>
      <c r="D90" s="218" t="s">
        <v>243</v>
      </c>
      <c r="E90" s="64"/>
      <c r="F90" s="221" t="s">
        <v>618</v>
      </c>
      <c r="G90" s="64"/>
      <c r="H90" s="64"/>
      <c r="I90" s="174"/>
      <c r="J90" s="64"/>
      <c r="K90" s="64"/>
      <c r="L90" s="62"/>
      <c r="M90" s="220"/>
      <c r="N90" s="43"/>
      <c r="O90" s="43"/>
      <c r="P90" s="43"/>
      <c r="Q90" s="43"/>
      <c r="R90" s="43"/>
      <c r="S90" s="43"/>
      <c r="T90" s="79"/>
      <c r="AT90" s="24" t="s">
        <v>243</v>
      </c>
      <c r="AU90" s="24" t="s">
        <v>89</v>
      </c>
    </row>
    <row r="91" spans="2:65" s="13" customFormat="1" ht="13.5">
      <c r="B91" s="233"/>
      <c r="C91" s="234"/>
      <c r="D91" s="218" t="s">
        <v>154</v>
      </c>
      <c r="E91" s="245" t="s">
        <v>41</v>
      </c>
      <c r="F91" s="246" t="s">
        <v>25</v>
      </c>
      <c r="G91" s="234"/>
      <c r="H91" s="247">
        <v>1</v>
      </c>
      <c r="I91" s="239"/>
      <c r="J91" s="234"/>
      <c r="K91" s="234"/>
      <c r="L91" s="240"/>
      <c r="M91" s="241"/>
      <c r="N91" s="242"/>
      <c r="O91" s="242"/>
      <c r="P91" s="242"/>
      <c r="Q91" s="242"/>
      <c r="R91" s="242"/>
      <c r="S91" s="242"/>
      <c r="T91" s="243"/>
      <c r="AT91" s="244" t="s">
        <v>154</v>
      </c>
      <c r="AU91" s="244" t="s">
        <v>89</v>
      </c>
      <c r="AV91" s="13" t="s">
        <v>89</v>
      </c>
      <c r="AW91" s="13" t="s">
        <v>156</v>
      </c>
      <c r="AX91" s="13" t="s">
        <v>83</v>
      </c>
      <c r="AY91" s="244" t="s">
        <v>140</v>
      </c>
    </row>
    <row r="92" spans="2:65" s="14" customFormat="1" ht="13.5">
      <c r="B92" s="261"/>
      <c r="C92" s="262"/>
      <c r="D92" s="235" t="s">
        <v>154</v>
      </c>
      <c r="E92" s="263" t="s">
        <v>41</v>
      </c>
      <c r="F92" s="264" t="s">
        <v>619</v>
      </c>
      <c r="G92" s="262"/>
      <c r="H92" s="265">
        <v>1</v>
      </c>
      <c r="I92" s="266"/>
      <c r="J92" s="262"/>
      <c r="K92" s="262"/>
      <c r="L92" s="267"/>
      <c r="M92" s="268"/>
      <c r="N92" s="269"/>
      <c r="O92" s="269"/>
      <c r="P92" s="269"/>
      <c r="Q92" s="269"/>
      <c r="R92" s="269"/>
      <c r="S92" s="269"/>
      <c r="T92" s="270"/>
      <c r="AT92" s="271" t="s">
        <v>154</v>
      </c>
      <c r="AU92" s="271" t="s">
        <v>89</v>
      </c>
      <c r="AV92" s="14" t="s">
        <v>148</v>
      </c>
      <c r="AW92" s="14" t="s">
        <v>6</v>
      </c>
      <c r="AX92" s="14" t="s">
        <v>25</v>
      </c>
      <c r="AY92" s="271" t="s">
        <v>140</v>
      </c>
    </row>
    <row r="93" spans="2:65" s="1" customFormat="1" ht="16.5" customHeight="1">
      <c r="B93" s="42"/>
      <c r="C93" s="206" t="s">
        <v>89</v>
      </c>
      <c r="D93" s="206" t="s">
        <v>143</v>
      </c>
      <c r="E93" s="207" t="s">
        <v>620</v>
      </c>
      <c r="F93" s="208" t="s">
        <v>621</v>
      </c>
      <c r="G93" s="209" t="s">
        <v>622</v>
      </c>
      <c r="H93" s="210">
        <v>1</v>
      </c>
      <c r="I93" s="211"/>
      <c r="J93" s="212">
        <f>ROUND(I93*H93,2)</f>
        <v>0</v>
      </c>
      <c r="K93" s="208" t="s">
        <v>41</v>
      </c>
      <c r="L93" s="62"/>
      <c r="M93" s="213" t="s">
        <v>41</v>
      </c>
      <c r="N93" s="214" t="s">
        <v>54</v>
      </c>
      <c r="O93" s="43"/>
      <c r="P93" s="215">
        <f>O93*H93</f>
        <v>0</v>
      </c>
      <c r="Q93" s="215">
        <v>0</v>
      </c>
      <c r="R93" s="215">
        <f>Q93*H93</f>
        <v>0</v>
      </c>
      <c r="S93" s="215">
        <v>0</v>
      </c>
      <c r="T93" s="216">
        <f>S93*H93</f>
        <v>0</v>
      </c>
      <c r="AR93" s="24" t="s">
        <v>616</v>
      </c>
      <c r="AT93" s="24" t="s">
        <v>143</v>
      </c>
      <c r="AU93" s="24" t="s">
        <v>89</v>
      </c>
      <c r="AY93" s="24" t="s">
        <v>140</v>
      </c>
      <c r="BE93" s="217">
        <f>IF(N93="základní",J93,0)</f>
        <v>0</v>
      </c>
      <c r="BF93" s="217">
        <f>IF(N93="snížená",J93,0)</f>
        <v>0</v>
      </c>
      <c r="BG93" s="217">
        <f>IF(N93="zákl. přenesená",J93,0)</f>
        <v>0</v>
      </c>
      <c r="BH93" s="217">
        <f>IF(N93="sníž. přenesená",J93,0)</f>
        <v>0</v>
      </c>
      <c r="BI93" s="217">
        <f>IF(N93="nulová",J93,0)</f>
        <v>0</v>
      </c>
      <c r="BJ93" s="24" t="s">
        <v>25</v>
      </c>
      <c r="BK93" s="217">
        <f>ROUND(I93*H93,2)</f>
        <v>0</v>
      </c>
      <c r="BL93" s="24" t="s">
        <v>616</v>
      </c>
      <c r="BM93" s="24" t="s">
        <v>623</v>
      </c>
    </row>
    <row r="94" spans="2:65" s="1" customFormat="1" ht="13.5">
      <c r="B94" s="42"/>
      <c r="C94" s="64"/>
      <c r="D94" s="218" t="s">
        <v>150</v>
      </c>
      <c r="E94" s="64"/>
      <c r="F94" s="219" t="s">
        <v>621</v>
      </c>
      <c r="G94" s="64"/>
      <c r="H94" s="64"/>
      <c r="I94" s="174"/>
      <c r="J94" s="64"/>
      <c r="K94" s="64"/>
      <c r="L94" s="62"/>
      <c r="M94" s="220"/>
      <c r="N94" s="43"/>
      <c r="O94" s="43"/>
      <c r="P94" s="43"/>
      <c r="Q94" s="43"/>
      <c r="R94" s="43"/>
      <c r="S94" s="43"/>
      <c r="T94" s="79"/>
      <c r="AT94" s="24" t="s">
        <v>150</v>
      </c>
      <c r="AU94" s="24" t="s">
        <v>89</v>
      </c>
    </row>
    <row r="95" spans="2:65" s="1" customFormat="1" ht="27">
      <c r="B95" s="42"/>
      <c r="C95" s="64"/>
      <c r="D95" s="218" t="s">
        <v>243</v>
      </c>
      <c r="E95" s="64"/>
      <c r="F95" s="221" t="s">
        <v>624</v>
      </c>
      <c r="G95" s="64"/>
      <c r="H95" s="64"/>
      <c r="I95" s="174"/>
      <c r="J95" s="64"/>
      <c r="K95" s="64"/>
      <c r="L95" s="62"/>
      <c r="M95" s="220"/>
      <c r="N95" s="43"/>
      <c r="O95" s="43"/>
      <c r="P95" s="43"/>
      <c r="Q95" s="43"/>
      <c r="R95" s="43"/>
      <c r="S95" s="43"/>
      <c r="T95" s="79"/>
      <c r="AT95" s="24" t="s">
        <v>243</v>
      </c>
      <c r="AU95" s="24" t="s">
        <v>89</v>
      </c>
    </row>
    <row r="96" spans="2:65" s="13" customFormat="1" ht="13.5">
      <c r="B96" s="233"/>
      <c r="C96" s="234"/>
      <c r="D96" s="218" t="s">
        <v>154</v>
      </c>
      <c r="E96" s="245" t="s">
        <v>41</v>
      </c>
      <c r="F96" s="246" t="s">
        <v>25</v>
      </c>
      <c r="G96" s="234"/>
      <c r="H96" s="247">
        <v>1</v>
      </c>
      <c r="I96" s="239"/>
      <c r="J96" s="234"/>
      <c r="K96" s="234"/>
      <c r="L96" s="240"/>
      <c r="M96" s="241"/>
      <c r="N96" s="242"/>
      <c r="O96" s="242"/>
      <c r="P96" s="242"/>
      <c r="Q96" s="242"/>
      <c r="R96" s="242"/>
      <c r="S96" s="242"/>
      <c r="T96" s="243"/>
      <c r="AT96" s="244" t="s">
        <v>154</v>
      </c>
      <c r="AU96" s="244" t="s">
        <v>89</v>
      </c>
      <c r="AV96" s="13" t="s">
        <v>89</v>
      </c>
      <c r="AW96" s="13" t="s">
        <v>156</v>
      </c>
      <c r="AX96" s="13" t="s">
        <v>83</v>
      </c>
      <c r="AY96" s="244" t="s">
        <v>140</v>
      </c>
    </row>
    <row r="97" spans="2:65" s="14" customFormat="1" ht="13.5">
      <c r="B97" s="261"/>
      <c r="C97" s="262"/>
      <c r="D97" s="235" t="s">
        <v>154</v>
      </c>
      <c r="E97" s="263" t="s">
        <v>41</v>
      </c>
      <c r="F97" s="264" t="s">
        <v>619</v>
      </c>
      <c r="G97" s="262"/>
      <c r="H97" s="265">
        <v>1</v>
      </c>
      <c r="I97" s="266"/>
      <c r="J97" s="262"/>
      <c r="K97" s="262"/>
      <c r="L97" s="267"/>
      <c r="M97" s="268"/>
      <c r="N97" s="269"/>
      <c r="O97" s="269"/>
      <c r="P97" s="269"/>
      <c r="Q97" s="269"/>
      <c r="R97" s="269"/>
      <c r="S97" s="269"/>
      <c r="T97" s="270"/>
      <c r="AT97" s="271" t="s">
        <v>154</v>
      </c>
      <c r="AU97" s="271" t="s">
        <v>89</v>
      </c>
      <c r="AV97" s="14" t="s">
        <v>148</v>
      </c>
      <c r="AW97" s="14" t="s">
        <v>156</v>
      </c>
      <c r="AX97" s="14" t="s">
        <v>25</v>
      </c>
      <c r="AY97" s="271" t="s">
        <v>140</v>
      </c>
    </row>
    <row r="98" spans="2:65" s="1" customFormat="1" ht="16.5" customHeight="1">
      <c r="B98" s="42"/>
      <c r="C98" s="206" t="s">
        <v>164</v>
      </c>
      <c r="D98" s="206" t="s">
        <v>143</v>
      </c>
      <c r="E98" s="207" t="s">
        <v>625</v>
      </c>
      <c r="F98" s="208" t="s">
        <v>626</v>
      </c>
      <c r="G98" s="209" t="s">
        <v>615</v>
      </c>
      <c r="H98" s="210">
        <v>1</v>
      </c>
      <c r="I98" s="211"/>
      <c r="J98" s="212">
        <f>ROUND(I98*H98,2)</f>
        <v>0</v>
      </c>
      <c r="K98" s="208" t="s">
        <v>41</v>
      </c>
      <c r="L98" s="62"/>
      <c r="M98" s="213" t="s">
        <v>41</v>
      </c>
      <c r="N98" s="214" t="s">
        <v>54</v>
      </c>
      <c r="O98" s="43"/>
      <c r="P98" s="215">
        <f>O98*H98</f>
        <v>0</v>
      </c>
      <c r="Q98" s="215">
        <v>0</v>
      </c>
      <c r="R98" s="215">
        <f>Q98*H98</f>
        <v>0</v>
      </c>
      <c r="S98" s="215">
        <v>0</v>
      </c>
      <c r="T98" s="216">
        <f>S98*H98</f>
        <v>0</v>
      </c>
      <c r="AR98" s="24" t="s">
        <v>616</v>
      </c>
      <c r="AT98" s="24" t="s">
        <v>143</v>
      </c>
      <c r="AU98" s="24" t="s">
        <v>89</v>
      </c>
      <c r="AY98" s="24" t="s">
        <v>140</v>
      </c>
      <c r="BE98" s="217">
        <f>IF(N98="základní",J98,0)</f>
        <v>0</v>
      </c>
      <c r="BF98" s="217">
        <f>IF(N98="snížená",J98,0)</f>
        <v>0</v>
      </c>
      <c r="BG98" s="217">
        <f>IF(N98="zákl. přenesená",J98,0)</f>
        <v>0</v>
      </c>
      <c r="BH98" s="217">
        <f>IF(N98="sníž. přenesená",J98,0)</f>
        <v>0</v>
      </c>
      <c r="BI98" s="217">
        <f>IF(N98="nulová",J98,0)</f>
        <v>0</v>
      </c>
      <c r="BJ98" s="24" t="s">
        <v>25</v>
      </c>
      <c r="BK98" s="217">
        <f>ROUND(I98*H98,2)</f>
        <v>0</v>
      </c>
      <c r="BL98" s="24" t="s">
        <v>616</v>
      </c>
      <c r="BM98" s="24" t="s">
        <v>627</v>
      </c>
    </row>
    <row r="99" spans="2:65" s="1" customFormat="1" ht="27">
      <c r="B99" s="42"/>
      <c r="C99" s="64"/>
      <c r="D99" s="218" t="s">
        <v>243</v>
      </c>
      <c r="E99" s="64"/>
      <c r="F99" s="221" t="s">
        <v>628</v>
      </c>
      <c r="G99" s="64"/>
      <c r="H99" s="64"/>
      <c r="I99" s="174"/>
      <c r="J99" s="64"/>
      <c r="K99" s="64"/>
      <c r="L99" s="62"/>
      <c r="M99" s="220"/>
      <c r="N99" s="43"/>
      <c r="O99" s="43"/>
      <c r="P99" s="43"/>
      <c r="Q99" s="43"/>
      <c r="R99" s="43"/>
      <c r="S99" s="43"/>
      <c r="T99" s="79"/>
      <c r="AT99" s="24" t="s">
        <v>243</v>
      </c>
      <c r="AU99" s="24" t="s">
        <v>89</v>
      </c>
    </row>
    <row r="100" spans="2:65" s="13" customFormat="1" ht="13.5">
      <c r="B100" s="233"/>
      <c r="C100" s="234"/>
      <c r="D100" s="218" t="s">
        <v>154</v>
      </c>
      <c r="E100" s="245" t="s">
        <v>41</v>
      </c>
      <c r="F100" s="246" t="s">
        <v>25</v>
      </c>
      <c r="G100" s="234"/>
      <c r="H100" s="247">
        <v>1</v>
      </c>
      <c r="I100" s="239"/>
      <c r="J100" s="234"/>
      <c r="K100" s="234"/>
      <c r="L100" s="240"/>
      <c r="M100" s="241"/>
      <c r="N100" s="242"/>
      <c r="O100" s="242"/>
      <c r="P100" s="242"/>
      <c r="Q100" s="242"/>
      <c r="R100" s="242"/>
      <c r="S100" s="242"/>
      <c r="T100" s="243"/>
      <c r="AT100" s="244" t="s">
        <v>154</v>
      </c>
      <c r="AU100" s="244" t="s">
        <v>89</v>
      </c>
      <c r="AV100" s="13" t="s">
        <v>89</v>
      </c>
      <c r="AW100" s="13" t="s">
        <v>156</v>
      </c>
      <c r="AX100" s="13" t="s">
        <v>83</v>
      </c>
      <c r="AY100" s="244" t="s">
        <v>140</v>
      </c>
    </row>
    <row r="101" spans="2:65" s="14" customFormat="1" ht="13.5">
      <c r="B101" s="261"/>
      <c r="C101" s="262"/>
      <c r="D101" s="235" t="s">
        <v>154</v>
      </c>
      <c r="E101" s="263" t="s">
        <v>41</v>
      </c>
      <c r="F101" s="264" t="s">
        <v>619</v>
      </c>
      <c r="G101" s="262"/>
      <c r="H101" s="265">
        <v>1</v>
      </c>
      <c r="I101" s="266"/>
      <c r="J101" s="262"/>
      <c r="K101" s="262"/>
      <c r="L101" s="267"/>
      <c r="M101" s="268"/>
      <c r="N101" s="269"/>
      <c r="O101" s="269"/>
      <c r="P101" s="269"/>
      <c r="Q101" s="269"/>
      <c r="R101" s="269"/>
      <c r="S101" s="269"/>
      <c r="T101" s="270"/>
      <c r="AT101" s="271" t="s">
        <v>154</v>
      </c>
      <c r="AU101" s="271" t="s">
        <v>89</v>
      </c>
      <c r="AV101" s="14" t="s">
        <v>148</v>
      </c>
      <c r="AW101" s="14" t="s">
        <v>6</v>
      </c>
      <c r="AX101" s="14" t="s">
        <v>25</v>
      </c>
      <c r="AY101" s="271" t="s">
        <v>140</v>
      </c>
    </row>
    <row r="102" spans="2:65" s="1" customFormat="1" ht="16.5" customHeight="1">
      <c r="B102" s="42"/>
      <c r="C102" s="206" t="s">
        <v>148</v>
      </c>
      <c r="D102" s="206" t="s">
        <v>143</v>
      </c>
      <c r="E102" s="207" t="s">
        <v>629</v>
      </c>
      <c r="F102" s="208" t="s">
        <v>630</v>
      </c>
      <c r="G102" s="209" t="s">
        <v>615</v>
      </c>
      <c r="H102" s="210">
        <v>1</v>
      </c>
      <c r="I102" s="211"/>
      <c r="J102" s="212">
        <f>ROUND(I102*H102,2)</f>
        <v>0</v>
      </c>
      <c r="K102" s="208" t="s">
        <v>41</v>
      </c>
      <c r="L102" s="62"/>
      <c r="M102" s="213" t="s">
        <v>41</v>
      </c>
      <c r="N102" s="214" t="s">
        <v>54</v>
      </c>
      <c r="O102" s="43"/>
      <c r="P102" s="215">
        <f>O102*H102</f>
        <v>0</v>
      </c>
      <c r="Q102" s="215">
        <v>0</v>
      </c>
      <c r="R102" s="215">
        <f>Q102*H102</f>
        <v>0</v>
      </c>
      <c r="S102" s="215">
        <v>0</v>
      </c>
      <c r="T102" s="216">
        <f>S102*H102</f>
        <v>0</v>
      </c>
      <c r="AR102" s="24" t="s">
        <v>616</v>
      </c>
      <c r="AT102" s="24" t="s">
        <v>143</v>
      </c>
      <c r="AU102" s="24" t="s">
        <v>89</v>
      </c>
      <c r="AY102" s="24" t="s">
        <v>140</v>
      </c>
      <c r="BE102" s="217">
        <f>IF(N102="základní",J102,0)</f>
        <v>0</v>
      </c>
      <c r="BF102" s="217">
        <f>IF(N102="snížená",J102,0)</f>
        <v>0</v>
      </c>
      <c r="BG102" s="217">
        <f>IF(N102="zákl. přenesená",J102,0)</f>
        <v>0</v>
      </c>
      <c r="BH102" s="217">
        <f>IF(N102="sníž. přenesená",J102,0)</f>
        <v>0</v>
      </c>
      <c r="BI102" s="217">
        <f>IF(N102="nulová",J102,0)</f>
        <v>0</v>
      </c>
      <c r="BJ102" s="24" t="s">
        <v>25</v>
      </c>
      <c r="BK102" s="217">
        <f>ROUND(I102*H102,2)</f>
        <v>0</v>
      </c>
      <c r="BL102" s="24" t="s">
        <v>616</v>
      </c>
      <c r="BM102" s="24" t="s">
        <v>631</v>
      </c>
    </row>
    <row r="103" spans="2:65" s="1" customFormat="1" ht="40.5">
      <c r="B103" s="42"/>
      <c r="C103" s="64"/>
      <c r="D103" s="218" t="s">
        <v>243</v>
      </c>
      <c r="E103" s="64"/>
      <c r="F103" s="221" t="s">
        <v>632</v>
      </c>
      <c r="G103" s="64"/>
      <c r="H103" s="64"/>
      <c r="I103" s="174"/>
      <c r="J103" s="64"/>
      <c r="K103" s="64"/>
      <c r="L103" s="62"/>
      <c r="M103" s="220"/>
      <c r="N103" s="43"/>
      <c r="O103" s="43"/>
      <c r="P103" s="43"/>
      <c r="Q103" s="43"/>
      <c r="R103" s="43"/>
      <c r="S103" s="43"/>
      <c r="T103" s="79"/>
      <c r="AT103" s="24" t="s">
        <v>243</v>
      </c>
      <c r="AU103" s="24" t="s">
        <v>89</v>
      </c>
    </row>
    <row r="104" spans="2:65" s="13" customFormat="1" ht="13.5">
      <c r="B104" s="233"/>
      <c r="C104" s="234"/>
      <c r="D104" s="218" t="s">
        <v>154</v>
      </c>
      <c r="E104" s="245" t="s">
        <v>41</v>
      </c>
      <c r="F104" s="246" t="s">
        <v>25</v>
      </c>
      <c r="G104" s="234"/>
      <c r="H104" s="247">
        <v>1</v>
      </c>
      <c r="I104" s="239"/>
      <c r="J104" s="234"/>
      <c r="K104" s="234"/>
      <c r="L104" s="240"/>
      <c r="M104" s="241"/>
      <c r="N104" s="242"/>
      <c r="O104" s="242"/>
      <c r="P104" s="242"/>
      <c r="Q104" s="242"/>
      <c r="R104" s="242"/>
      <c r="S104" s="242"/>
      <c r="T104" s="243"/>
      <c r="AT104" s="244" t="s">
        <v>154</v>
      </c>
      <c r="AU104" s="244" t="s">
        <v>89</v>
      </c>
      <c r="AV104" s="13" t="s">
        <v>89</v>
      </c>
      <c r="AW104" s="13" t="s">
        <v>156</v>
      </c>
      <c r="AX104" s="13" t="s">
        <v>83</v>
      </c>
      <c r="AY104" s="244" t="s">
        <v>140</v>
      </c>
    </row>
    <row r="105" spans="2:65" s="14" customFormat="1" ht="13.5">
      <c r="B105" s="261"/>
      <c r="C105" s="262"/>
      <c r="D105" s="218" t="s">
        <v>154</v>
      </c>
      <c r="E105" s="272" t="s">
        <v>41</v>
      </c>
      <c r="F105" s="273" t="s">
        <v>619</v>
      </c>
      <c r="G105" s="262"/>
      <c r="H105" s="274">
        <v>1</v>
      </c>
      <c r="I105" s="266"/>
      <c r="J105" s="262"/>
      <c r="K105" s="262"/>
      <c r="L105" s="267"/>
      <c r="M105" s="268"/>
      <c r="N105" s="269"/>
      <c r="O105" s="269"/>
      <c r="P105" s="269"/>
      <c r="Q105" s="269"/>
      <c r="R105" s="269"/>
      <c r="S105" s="269"/>
      <c r="T105" s="270"/>
      <c r="AT105" s="271" t="s">
        <v>154</v>
      </c>
      <c r="AU105" s="271" t="s">
        <v>89</v>
      </c>
      <c r="AV105" s="14" t="s">
        <v>148</v>
      </c>
      <c r="AW105" s="14" t="s">
        <v>6</v>
      </c>
      <c r="AX105" s="14" t="s">
        <v>25</v>
      </c>
      <c r="AY105" s="271" t="s">
        <v>140</v>
      </c>
    </row>
    <row r="106" spans="2:65" s="11" customFormat="1" ht="29.85" customHeight="1">
      <c r="B106" s="189"/>
      <c r="C106" s="190"/>
      <c r="D106" s="203" t="s">
        <v>82</v>
      </c>
      <c r="E106" s="204" t="s">
        <v>633</v>
      </c>
      <c r="F106" s="204" t="s">
        <v>634</v>
      </c>
      <c r="G106" s="190"/>
      <c r="H106" s="190"/>
      <c r="I106" s="193"/>
      <c r="J106" s="205">
        <f>BK106</f>
        <v>0</v>
      </c>
      <c r="K106" s="190"/>
      <c r="L106" s="195"/>
      <c r="M106" s="196"/>
      <c r="N106" s="197"/>
      <c r="O106" s="197"/>
      <c r="P106" s="198">
        <f>SUM(P107:P118)</f>
        <v>0</v>
      </c>
      <c r="Q106" s="197"/>
      <c r="R106" s="198">
        <f>SUM(R107:R118)</f>
        <v>0</v>
      </c>
      <c r="S106" s="197"/>
      <c r="T106" s="199">
        <f>SUM(T107:T118)</f>
        <v>0</v>
      </c>
      <c r="AR106" s="200" t="s">
        <v>157</v>
      </c>
      <c r="AT106" s="201" t="s">
        <v>82</v>
      </c>
      <c r="AU106" s="201" t="s">
        <v>25</v>
      </c>
      <c r="AY106" s="200" t="s">
        <v>140</v>
      </c>
      <c r="BK106" s="202">
        <f>SUM(BK107:BK118)</f>
        <v>0</v>
      </c>
    </row>
    <row r="107" spans="2:65" s="1" customFormat="1" ht="16.5" customHeight="1">
      <c r="B107" s="42"/>
      <c r="C107" s="206" t="s">
        <v>157</v>
      </c>
      <c r="D107" s="206" t="s">
        <v>143</v>
      </c>
      <c r="E107" s="207" t="s">
        <v>635</v>
      </c>
      <c r="F107" s="208" t="s">
        <v>636</v>
      </c>
      <c r="G107" s="209" t="s">
        <v>622</v>
      </c>
      <c r="H107" s="210">
        <v>1</v>
      </c>
      <c r="I107" s="211"/>
      <c r="J107" s="212">
        <f>ROUND(I107*H107,2)</f>
        <v>0</v>
      </c>
      <c r="K107" s="208" t="s">
        <v>41</v>
      </c>
      <c r="L107" s="62"/>
      <c r="M107" s="213" t="s">
        <v>41</v>
      </c>
      <c r="N107" s="214" t="s">
        <v>54</v>
      </c>
      <c r="O107" s="43"/>
      <c r="P107" s="215">
        <f>O107*H107</f>
        <v>0</v>
      </c>
      <c r="Q107" s="215">
        <v>0</v>
      </c>
      <c r="R107" s="215">
        <f>Q107*H107</f>
        <v>0</v>
      </c>
      <c r="S107" s="215">
        <v>0</v>
      </c>
      <c r="T107" s="216">
        <f>S107*H107</f>
        <v>0</v>
      </c>
      <c r="AR107" s="24" t="s">
        <v>616</v>
      </c>
      <c r="AT107" s="24" t="s">
        <v>143</v>
      </c>
      <c r="AU107" s="24" t="s">
        <v>89</v>
      </c>
      <c r="AY107" s="24" t="s">
        <v>140</v>
      </c>
      <c r="BE107" s="217">
        <f>IF(N107="základní",J107,0)</f>
        <v>0</v>
      </c>
      <c r="BF107" s="217">
        <f>IF(N107="snížená",J107,0)</f>
        <v>0</v>
      </c>
      <c r="BG107" s="217">
        <f>IF(N107="zákl. přenesená",J107,0)</f>
        <v>0</v>
      </c>
      <c r="BH107" s="217">
        <f>IF(N107="sníž. přenesená",J107,0)</f>
        <v>0</v>
      </c>
      <c r="BI107" s="217">
        <f>IF(N107="nulová",J107,0)</f>
        <v>0</v>
      </c>
      <c r="BJ107" s="24" t="s">
        <v>25</v>
      </c>
      <c r="BK107" s="217">
        <f>ROUND(I107*H107,2)</f>
        <v>0</v>
      </c>
      <c r="BL107" s="24" t="s">
        <v>616</v>
      </c>
      <c r="BM107" s="24" t="s">
        <v>637</v>
      </c>
    </row>
    <row r="108" spans="2:65" s="1" customFormat="1" ht="54">
      <c r="B108" s="42"/>
      <c r="C108" s="64"/>
      <c r="D108" s="218" t="s">
        <v>243</v>
      </c>
      <c r="E108" s="64"/>
      <c r="F108" s="221" t="s">
        <v>638</v>
      </c>
      <c r="G108" s="64"/>
      <c r="H108" s="64"/>
      <c r="I108" s="174"/>
      <c r="J108" s="64"/>
      <c r="K108" s="64"/>
      <c r="L108" s="62"/>
      <c r="M108" s="220"/>
      <c r="N108" s="43"/>
      <c r="O108" s="43"/>
      <c r="P108" s="43"/>
      <c r="Q108" s="43"/>
      <c r="R108" s="43"/>
      <c r="S108" s="43"/>
      <c r="T108" s="79"/>
      <c r="AT108" s="24" t="s">
        <v>243</v>
      </c>
      <c r="AU108" s="24" t="s">
        <v>89</v>
      </c>
    </row>
    <row r="109" spans="2:65" s="13" customFormat="1" ht="13.5">
      <c r="B109" s="233"/>
      <c r="C109" s="234"/>
      <c r="D109" s="218" t="s">
        <v>154</v>
      </c>
      <c r="E109" s="245" t="s">
        <v>41</v>
      </c>
      <c r="F109" s="246" t="s">
        <v>25</v>
      </c>
      <c r="G109" s="234"/>
      <c r="H109" s="247">
        <v>1</v>
      </c>
      <c r="I109" s="239"/>
      <c r="J109" s="234"/>
      <c r="K109" s="234"/>
      <c r="L109" s="240"/>
      <c r="M109" s="241"/>
      <c r="N109" s="242"/>
      <c r="O109" s="242"/>
      <c r="P109" s="242"/>
      <c r="Q109" s="242"/>
      <c r="R109" s="242"/>
      <c r="S109" s="242"/>
      <c r="T109" s="243"/>
      <c r="AT109" s="244" t="s">
        <v>154</v>
      </c>
      <c r="AU109" s="244" t="s">
        <v>89</v>
      </c>
      <c r="AV109" s="13" t="s">
        <v>89</v>
      </c>
      <c r="AW109" s="13" t="s">
        <v>156</v>
      </c>
      <c r="AX109" s="13" t="s">
        <v>83</v>
      </c>
      <c r="AY109" s="244" t="s">
        <v>140</v>
      </c>
    </row>
    <row r="110" spans="2:65" s="14" customFormat="1" ht="13.5">
      <c r="B110" s="261"/>
      <c r="C110" s="262"/>
      <c r="D110" s="235" t="s">
        <v>154</v>
      </c>
      <c r="E110" s="263" t="s">
        <v>41</v>
      </c>
      <c r="F110" s="264" t="s">
        <v>619</v>
      </c>
      <c r="G110" s="262"/>
      <c r="H110" s="265">
        <v>1</v>
      </c>
      <c r="I110" s="266"/>
      <c r="J110" s="262"/>
      <c r="K110" s="262"/>
      <c r="L110" s="267"/>
      <c r="M110" s="268"/>
      <c r="N110" s="269"/>
      <c r="O110" s="269"/>
      <c r="P110" s="269"/>
      <c r="Q110" s="269"/>
      <c r="R110" s="269"/>
      <c r="S110" s="269"/>
      <c r="T110" s="270"/>
      <c r="AT110" s="271" t="s">
        <v>154</v>
      </c>
      <c r="AU110" s="271" t="s">
        <v>89</v>
      </c>
      <c r="AV110" s="14" t="s">
        <v>148</v>
      </c>
      <c r="AW110" s="14" t="s">
        <v>6</v>
      </c>
      <c r="AX110" s="14" t="s">
        <v>25</v>
      </c>
      <c r="AY110" s="271" t="s">
        <v>140</v>
      </c>
    </row>
    <row r="111" spans="2:65" s="1" customFormat="1" ht="16.5" customHeight="1">
      <c r="B111" s="42"/>
      <c r="C111" s="206" t="s">
        <v>185</v>
      </c>
      <c r="D111" s="206" t="s">
        <v>143</v>
      </c>
      <c r="E111" s="207" t="s">
        <v>639</v>
      </c>
      <c r="F111" s="208" t="s">
        <v>640</v>
      </c>
      <c r="G111" s="209" t="s">
        <v>622</v>
      </c>
      <c r="H111" s="210">
        <v>1</v>
      </c>
      <c r="I111" s="211"/>
      <c r="J111" s="212">
        <f>ROUND(I111*H111,2)</f>
        <v>0</v>
      </c>
      <c r="K111" s="208" t="s">
        <v>41</v>
      </c>
      <c r="L111" s="62"/>
      <c r="M111" s="213" t="s">
        <v>41</v>
      </c>
      <c r="N111" s="214" t="s">
        <v>54</v>
      </c>
      <c r="O111" s="43"/>
      <c r="P111" s="215">
        <f>O111*H111</f>
        <v>0</v>
      </c>
      <c r="Q111" s="215">
        <v>0</v>
      </c>
      <c r="R111" s="215">
        <f>Q111*H111</f>
        <v>0</v>
      </c>
      <c r="S111" s="215">
        <v>0</v>
      </c>
      <c r="T111" s="216">
        <f>S111*H111</f>
        <v>0</v>
      </c>
      <c r="AR111" s="24" t="s">
        <v>616</v>
      </c>
      <c r="AT111" s="24" t="s">
        <v>143</v>
      </c>
      <c r="AU111" s="24" t="s">
        <v>89</v>
      </c>
      <c r="AY111" s="24" t="s">
        <v>140</v>
      </c>
      <c r="BE111" s="217">
        <f>IF(N111="základní",J111,0)</f>
        <v>0</v>
      </c>
      <c r="BF111" s="217">
        <f>IF(N111="snížená",J111,0)</f>
        <v>0</v>
      </c>
      <c r="BG111" s="217">
        <f>IF(N111="zákl. přenesená",J111,0)</f>
        <v>0</v>
      </c>
      <c r="BH111" s="217">
        <f>IF(N111="sníž. přenesená",J111,0)</f>
        <v>0</v>
      </c>
      <c r="BI111" s="217">
        <f>IF(N111="nulová",J111,0)</f>
        <v>0</v>
      </c>
      <c r="BJ111" s="24" t="s">
        <v>25</v>
      </c>
      <c r="BK111" s="217">
        <f>ROUND(I111*H111,2)</f>
        <v>0</v>
      </c>
      <c r="BL111" s="24" t="s">
        <v>616</v>
      </c>
      <c r="BM111" s="24" t="s">
        <v>641</v>
      </c>
    </row>
    <row r="112" spans="2:65" s="1" customFormat="1" ht="40.5">
      <c r="B112" s="42"/>
      <c r="C112" s="64"/>
      <c r="D112" s="218" t="s">
        <v>243</v>
      </c>
      <c r="E112" s="64"/>
      <c r="F112" s="221" t="s">
        <v>642</v>
      </c>
      <c r="G112" s="64"/>
      <c r="H112" s="64"/>
      <c r="I112" s="174"/>
      <c r="J112" s="64"/>
      <c r="K112" s="64"/>
      <c r="L112" s="62"/>
      <c r="M112" s="220"/>
      <c r="N112" s="43"/>
      <c r="O112" s="43"/>
      <c r="P112" s="43"/>
      <c r="Q112" s="43"/>
      <c r="R112" s="43"/>
      <c r="S112" s="43"/>
      <c r="T112" s="79"/>
      <c r="AT112" s="24" t="s">
        <v>243</v>
      </c>
      <c r="AU112" s="24" t="s">
        <v>89</v>
      </c>
    </row>
    <row r="113" spans="2:65" s="13" customFormat="1" ht="13.5">
      <c r="B113" s="233"/>
      <c r="C113" s="234"/>
      <c r="D113" s="218" t="s">
        <v>154</v>
      </c>
      <c r="E113" s="245" t="s">
        <v>41</v>
      </c>
      <c r="F113" s="246" t="s">
        <v>25</v>
      </c>
      <c r="G113" s="234"/>
      <c r="H113" s="247">
        <v>1</v>
      </c>
      <c r="I113" s="239"/>
      <c r="J113" s="234"/>
      <c r="K113" s="234"/>
      <c r="L113" s="240"/>
      <c r="M113" s="241"/>
      <c r="N113" s="242"/>
      <c r="O113" s="242"/>
      <c r="P113" s="242"/>
      <c r="Q113" s="242"/>
      <c r="R113" s="242"/>
      <c r="S113" s="242"/>
      <c r="T113" s="243"/>
      <c r="AT113" s="244" t="s">
        <v>154</v>
      </c>
      <c r="AU113" s="244" t="s">
        <v>89</v>
      </c>
      <c r="AV113" s="13" t="s">
        <v>89</v>
      </c>
      <c r="AW113" s="13" t="s">
        <v>156</v>
      </c>
      <c r="AX113" s="13" t="s">
        <v>83</v>
      </c>
      <c r="AY113" s="244" t="s">
        <v>140</v>
      </c>
    </row>
    <row r="114" spans="2:65" s="14" customFormat="1" ht="13.5">
      <c r="B114" s="261"/>
      <c r="C114" s="262"/>
      <c r="D114" s="235" t="s">
        <v>154</v>
      </c>
      <c r="E114" s="263" t="s">
        <v>41</v>
      </c>
      <c r="F114" s="264" t="s">
        <v>619</v>
      </c>
      <c r="G114" s="262"/>
      <c r="H114" s="265">
        <v>1</v>
      </c>
      <c r="I114" s="266"/>
      <c r="J114" s="262"/>
      <c r="K114" s="262"/>
      <c r="L114" s="267"/>
      <c r="M114" s="268"/>
      <c r="N114" s="269"/>
      <c r="O114" s="269"/>
      <c r="P114" s="269"/>
      <c r="Q114" s="269"/>
      <c r="R114" s="269"/>
      <c r="S114" s="269"/>
      <c r="T114" s="270"/>
      <c r="AT114" s="271" t="s">
        <v>154</v>
      </c>
      <c r="AU114" s="271" t="s">
        <v>89</v>
      </c>
      <c r="AV114" s="14" t="s">
        <v>148</v>
      </c>
      <c r="AW114" s="14" t="s">
        <v>6</v>
      </c>
      <c r="AX114" s="14" t="s">
        <v>25</v>
      </c>
      <c r="AY114" s="271" t="s">
        <v>140</v>
      </c>
    </row>
    <row r="115" spans="2:65" s="1" customFormat="1" ht="16.5" customHeight="1">
      <c r="B115" s="42"/>
      <c r="C115" s="206" t="s">
        <v>190</v>
      </c>
      <c r="D115" s="206" t="s">
        <v>143</v>
      </c>
      <c r="E115" s="207" t="s">
        <v>643</v>
      </c>
      <c r="F115" s="208" t="s">
        <v>644</v>
      </c>
      <c r="G115" s="209" t="s">
        <v>622</v>
      </c>
      <c r="H115" s="210">
        <v>1</v>
      </c>
      <c r="I115" s="211"/>
      <c r="J115" s="212">
        <f>ROUND(I115*H115,2)</f>
        <v>0</v>
      </c>
      <c r="K115" s="208" t="s">
        <v>41</v>
      </c>
      <c r="L115" s="62"/>
      <c r="M115" s="213" t="s">
        <v>41</v>
      </c>
      <c r="N115" s="214" t="s">
        <v>54</v>
      </c>
      <c r="O115" s="43"/>
      <c r="P115" s="215">
        <f>O115*H115</f>
        <v>0</v>
      </c>
      <c r="Q115" s="215">
        <v>0</v>
      </c>
      <c r="R115" s="215">
        <f>Q115*H115</f>
        <v>0</v>
      </c>
      <c r="S115" s="215">
        <v>0</v>
      </c>
      <c r="T115" s="216">
        <f>S115*H115</f>
        <v>0</v>
      </c>
      <c r="AR115" s="24" t="s">
        <v>616</v>
      </c>
      <c r="AT115" s="24" t="s">
        <v>143</v>
      </c>
      <c r="AU115" s="24" t="s">
        <v>89</v>
      </c>
      <c r="AY115" s="24" t="s">
        <v>140</v>
      </c>
      <c r="BE115" s="217">
        <f>IF(N115="základní",J115,0)</f>
        <v>0</v>
      </c>
      <c r="BF115" s="217">
        <f>IF(N115="snížená",J115,0)</f>
        <v>0</v>
      </c>
      <c r="BG115" s="217">
        <f>IF(N115="zákl. přenesená",J115,0)</f>
        <v>0</v>
      </c>
      <c r="BH115" s="217">
        <f>IF(N115="sníž. přenesená",J115,0)</f>
        <v>0</v>
      </c>
      <c r="BI115" s="217">
        <f>IF(N115="nulová",J115,0)</f>
        <v>0</v>
      </c>
      <c r="BJ115" s="24" t="s">
        <v>25</v>
      </c>
      <c r="BK115" s="217">
        <f>ROUND(I115*H115,2)</f>
        <v>0</v>
      </c>
      <c r="BL115" s="24" t="s">
        <v>616</v>
      </c>
      <c r="BM115" s="24" t="s">
        <v>645</v>
      </c>
    </row>
    <row r="116" spans="2:65" s="1" customFormat="1" ht="40.5">
      <c r="B116" s="42"/>
      <c r="C116" s="64"/>
      <c r="D116" s="218" t="s">
        <v>243</v>
      </c>
      <c r="E116" s="64"/>
      <c r="F116" s="221" t="s">
        <v>646</v>
      </c>
      <c r="G116" s="64"/>
      <c r="H116" s="64"/>
      <c r="I116" s="174"/>
      <c r="J116" s="64"/>
      <c r="K116" s="64"/>
      <c r="L116" s="62"/>
      <c r="M116" s="220"/>
      <c r="N116" s="43"/>
      <c r="O116" s="43"/>
      <c r="P116" s="43"/>
      <c r="Q116" s="43"/>
      <c r="R116" s="43"/>
      <c r="S116" s="43"/>
      <c r="T116" s="79"/>
      <c r="AT116" s="24" t="s">
        <v>243</v>
      </c>
      <c r="AU116" s="24" t="s">
        <v>89</v>
      </c>
    </row>
    <row r="117" spans="2:65" s="13" customFormat="1" ht="13.5">
      <c r="B117" s="233"/>
      <c r="C117" s="234"/>
      <c r="D117" s="218" t="s">
        <v>154</v>
      </c>
      <c r="E117" s="245" t="s">
        <v>41</v>
      </c>
      <c r="F117" s="246" t="s">
        <v>25</v>
      </c>
      <c r="G117" s="234"/>
      <c r="H117" s="247">
        <v>1</v>
      </c>
      <c r="I117" s="239"/>
      <c r="J117" s="234"/>
      <c r="K117" s="234"/>
      <c r="L117" s="240"/>
      <c r="M117" s="241"/>
      <c r="N117" s="242"/>
      <c r="O117" s="242"/>
      <c r="P117" s="242"/>
      <c r="Q117" s="242"/>
      <c r="R117" s="242"/>
      <c r="S117" s="242"/>
      <c r="T117" s="243"/>
      <c r="AT117" s="244" t="s">
        <v>154</v>
      </c>
      <c r="AU117" s="244" t="s">
        <v>89</v>
      </c>
      <c r="AV117" s="13" t="s">
        <v>89</v>
      </c>
      <c r="AW117" s="13" t="s">
        <v>156</v>
      </c>
      <c r="AX117" s="13" t="s">
        <v>83</v>
      </c>
      <c r="AY117" s="244" t="s">
        <v>140</v>
      </c>
    </row>
    <row r="118" spans="2:65" s="14" customFormat="1" ht="13.5">
      <c r="B118" s="261"/>
      <c r="C118" s="262"/>
      <c r="D118" s="218" t="s">
        <v>154</v>
      </c>
      <c r="E118" s="272" t="s">
        <v>41</v>
      </c>
      <c r="F118" s="273" t="s">
        <v>619</v>
      </c>
      <c r="G118" s="262"/>
      <c r="H118" s="274">
        <v>1</v>
      </c>
      <c r="I118" s="266"/>
      <c r="J118" s="262"/>
      <c r="K118" s="262"/>
      <c r="L118" s="267"/>
      <c r="M118" s="268"/>
      <c r="N118" s="269"/>
      <c r="O118" s="269"/>
      <c r="P118" s="269"/>
      <c r="Q118" s="269"/>
      <c r="R118" s="269"/>
      <c r="S118" s="269"/>
      <c r="T118" s="270"/>
      <c r="AT118" s="271" t="s">
        <v>154</v>
      </c>
      <c r="AU118" s="271" t="s">
        <v>89</v>
      </c>
      <c r="AV118" s="14" t="s">
        <v>148</v>
      </c>
      <c r="AW118" s="14" t="s">
        <v>6</v>
      </c>
      <c r="AX118" s="14" t="s">
        <v>25</v>
      </c>
      <c r="AY118" s="271" t="s">
        <v>140</v>
      </c>
    </row>
    <row r="119" spans="2:65" s="11" customFormat="1" ht="29.85" customHeight="1">
      <c r="B119" s="189"/>
      <c r="C119" s="190"/>
      <c r="D119" s="203" t="s">
        <v>82</v>
      </c>
      <c r="E119" s="204" t="s">
        <v>647</v>
      </c>
      <c r="F119" s="204" t="s">
        <v>648</v>
      </c>
      <c r="G119" s="190"/>
      <c r="H119" s="190"/>
      <c r="I119" s="193"/>
      <c r="J119" s="205">
        <f>BK119</f>
        <v>0</v>
      </c>
      <c r="K119" s="190"/>
      <c r="L119" s="195"/>
      <c r="M119" s="196"/>
      <c r="N119" s="197"/>
      <c r="O119" s="197"/>
      <c r="P119" s="198">
        <f>SUM(P120:P149)</f>
        <v>0</v>
      </c>
      <c r="Q119" s="197"/>
      <c r="R119" s="198">
        <f>SUM(R120:R149)</f>
        <v>0</v>
      </c>
      <c r="S119" s="197"/>
      <c r="T119" s="199">
        <f>SUM(T120:T149)</f>
        <v>0</v>
      </c>
      <c r="AR119" s="200" t="s">
        <v>157</v>
      </c>
      <c r="AT119" s="201" t="s">
        <v>82</v>
      </c>
      <c r="AU119" s="201" t="s">
        <v>25</v>
      </c>
      <c r="AY119" s="200" t="s">
        <v>140</v>
      </c>
      <c r="BK119" s="202">
        <f>SUM(BK120:BK149)</f>
        <v>0</v>
      </c>
    </row>
    <row r="120" spans="2:65" s="1" customFormat="1" ht="16.5" customHeight="1">
      <c r="B120" s="42"/>
      <c r="C120" s="206" t="s">
        <v>197</v>
      </c>
      <c r="D120" s="206" t="s">
        <v>143</v>
      </c>
      <c r="E120" s="207" t="s">
        <v>649</v>
      </c>
      <c r="F120" s="208" t="s">
        <v>650</v>
      </c>
      <c r="G120" s="209" t="s">
        <v>622</v>
      </c>
      <c r="H120" s="210">
        <v>1</v>
      </c>
      <c r="I120" s="211"/>
      <c r="J120" s="212">
        <f>ROUND(I120*H120,2)</f>
        <v>0</v>
      </c>
      <c r="K120" s="208" t="s">
        <v>41</v>
      </c>
      <c r="L120" s="62"/>
      <c r="M120" s="213" t="s">
        <v>41</v>
      </c>
      <c r="N120" s="214" t="s">
        <v>54</v>
      </c>
      <c r="O120" s="43"/>
      <c r="P120" s="215">
        <f>O120*H120</f>
        <v>0</v>
      </c>
      <c r="Q120" s="215">
        <v>0</v>
      </c>
      <c r="R120" s="215">
        <f>Q120*H120</f>
        <v>0</v>
      </c>
      <c r="S120" s="215">
        <v>0</v>
      </c>
      <c r="T120" s="216">
        <f>S120*H120</f>
        <v>0</v>
      </c>
      <c r="AR120" s="24" t="s">
        <v>616</v>
      </c>
      <c r="AT120" s="24" t="s">
        <v>143</v>
      </c>
      <c r="AU120" s="24" t="s">
        <v>89</v>
      </c>
      <c r="AY120" s="24" t="s">
        <v>140</v>
      </c>
      <c r="BE120" s="217">
        <f>IF(N120="základní",J120,0)</f>
        <v>0</v>
      </c>
      <c r="BF120" s="217">
        <f>IF(N120="snížená",J120,0)</f>
        <v>0</v>
      </c>
      <c r="BG120" s="217">
        <f>IF(N120="zákl. přenesená",J120,0)</f>
        <v>0</v>
      </c>
      <c r="BH120" s="217">
        <f>IF(N120="sníž. přenesená",J120,0)</f>
        <v>0</v>
      </c>
      <c r="BI120" s="217">
        <f>IF(N120="nulová",J120,0)</f>
        <v>0</v>
      </c>
      <c r="BJ120" s="24" t="s">
        <v>25</v>
      </c>
      <c r="BK120" s="217">
        <f>ROUND(I120*H120,2)</f>
        <v>0</v>
      </c>
      <c r="BL120" s="24" t="s">
        <v>616</v>
      </c>
      <c r="BM120" s="24" t="s">
        <v>651</v>
      </c>
    </row>
    <row r="121" spans="2:65" s="1" customFormat="1" ht="27">
      <c r="B121" s="42"/>
      <c r="C121" s="64"/>
      <c r="D121" s="218" t="s">
        <v>243</v>
      </c>
      <c r="E121" s="64"/>
      <c r="F121" s="221" t="s">
        <v>652</v>
      </c>
      <c r="G121" s="64"/>
      <c r="H121" s="64"/>
      <c r="I121" s="174"/>
      <c r="J121" s="64"/>
      <c r="K121" s="64"/>
      <c r="L121" s="62"/>
      <c r="M121" s="220"/>
      <c r="N121" s="43"/>
      <c r="O121" s="43"/>
      <c r="P121" s="43"/>
      <c r="Q121" s="43"/>
      <c r="R121" s="43"/>
      <c r="S121" s="43"/>
      <c r="T121" s="79"/>
      <c r="AT121" s="24" t="s">
        <v>243</v>
      </c>
      <c r="AU121" s="24" t="s">
        <v>89</v>
      </c>
    </row>
    <row r="122" spans="2:65" s="13" customFormat="1" ht="13.5">
      <c r="B122" s="233"/>
      <c r="C122" s="234"/>
      <c r="D122" s="218" t="s">
        <v>154</v>
      </c>
      <c r="E122" s="245" t="s">
        <v>41</v>
      </c>
      <c r="F122" s="246" t="s">
        <v>25</v>
      </c>
      <c r="G122" s="234"/>
      <c r="H122" s="247">
        <v>1</v>
      </c>
      <c r="I122" s="239"/>
      <c r="J122" s="234"/>
      <c r="K122" s="234"/>
      <c r="L122" s="240"/>
      <c r="M122" s="241"/>
      <c r="N122" s="242"/>
      <c r="O122" s="242"/>
      <c r="P122" s="242"/>
      <c r="Q122" s="242"/>
      <c r="R122" s="242"/>
      <c r="S122" s="242"/>
      <c r="T122" s="243"/>
      <c r="AT122" s="244" t="s">
        <v>154</v>
      </c>
      <c r="AU122" s="244" t="s">
        <v>89</v>
      </c>
      <c r="AV122" s="13" t="s">
        <v>89</v>
      </c>
      <c r="AW122" s="13" t="s">
        <v>156</v>
      </c>
      <c r="AX122" s="13" t="s">
        <v>83</v>
      </c>
      <c r="AY122" s="244" t="s">
        <v>140</v>
      </c>
    </row>
    <row r="123" spans="2:65" s="14" customFormat="1" ht="13.5">
      <c r="B123" s="261"/>
      <c r="C123" s="262"/>
      <c r="D123" s="235" t="s">
        <v>154</v>
      </c>
      <c r="E123" s="263" t="s">
        <v>41</v>
      </c>
      <c r="F123" s="264" t="s">
        <v>619</v>
      </c>
      <c r="G123" s="262"/>
      <c r="H123" s="265">
        <v>1</v>
      </c>
      <c r="I123" s="266"/>
      <c r="J123" s="262"/>
      <c r="K123" s="262"/>
      <c r="L123" s="267"/>
      <c r="M123" s="268"/>
      <c r="N123" s="269"/>
      <c r="O123" s="269"/>
      <c r="P123" s="269"/>
      <c r="Q123" s="269"/>
      <c r="R123" s="269"/>
      <c r="S123" s="269"/>
      <c r="T123" s="270"/>
      <c r="AT123" s="271" t="s">
        <v>154</v>
      </c>
      <c r="AU123" s="271" t="s">
        <v>89</v>
      </c>
      <c r="AV123" s="14" t="s">
        <v>148</v>
      </c>
      <c r="AW123" s="14" t="s">
        <v>6</v>
      </c>
      <c r="AX123" s="14" t="s">
        <v>25</v>
      </c>
      <c r="AY123" s="271" t="s">
        <v>140</v>
      </c>
    </row>
    <row r="124" spans="2:65" s="1" customFormat="1" ht="16.5" customHeight="1">
      <c r="B124" s="42"/>
      <c r="C124" s="206" t="s">
        <v>205</v>
      </c>
      <c r="D124" s="206" t="s">
        <v>143</v>
      </c>
      <c r="E124" s="207" t="s">
        <v>653</v>
      </c>
      <c r="F124" s="208" t="s">
        <v>654</v>
      </c>
      <c r="G124" s="209" t="s">
        <v>622</v>
      </c>
      <c r="H124" s="210">
        <v>1</v>
      </c>
      <c r="I124" s="211"/>
      <c r="J124" s="212">
        <f>ROUND(I124*H124,2)</f>
        <v>0</v>
      </c>
      <c r="K124" s="208" t="s">
        <v>41</v>
      </c>
      <c r="L124" s="62"/>
      <c r="M124" s="213" t="s">
        <v>41</v>
      </c>
      <c r="N124" s="214" t="s">
        <v>54</v>
      </c>
      <c r="O124" s="43"/>
      <c r="P124" s="215">
        <f>O124*H124</f>
        <v>0</v>
      </c>
      <c r="Q124" s="215">
        <v>0</v>
      </c>
      <c r="R124" s="215">
        <f>Q124*H124</f>
        <v>0</v>
      </c>
      <c r="S124" s="215">
        <v>0</v>
      </c>
      <c r="T124" s="216">
        <f>S124*H124</f>
        <v>0</v>
      </c>
      <c r="AR124" s="24" t="s">
        <v>616</v>
      </c>
      <c r="AT124" s="24" t="s">
        <v>143</v>
      </c>
      <c r="AU124" s="24" t="s">
        <v>89</v>
      </c>
      <c r="AY124" s="24" t="s">
        <v>140</v>
      </c>
      <c r="BE124" s="217">
        <f>IF(N124="základní",J124,0)</f>
        <v>0</v>
      </c>
      <c r="BF124" s="217">
        <f>IF(N124="snížená",J124,0)</f>
        <v>0</v>
      </c>
      <c r="BG124" s="217">
        <f>IF(N124="zákl. přenesená",J124,0)</f>
        <v>0</v>
      </c>
      <c r="BH124" s="217">
        <f>IF(N124="sníž. přenesená",J124,0)</f>
        <v>0</v>
      </c>
      <c r="BI124" s="217">
        <f>IF(N124="nulová",J124,0)</f>
        <v>0</v>
      </c>
      <c r="BJ124" s="24" t="s">
        <v>25</v>
      </c>
      <c r="BK124" s="217">
        <f>ROUND(I124*H124,2)</f>
        <v>0</v>
      </c>
      <c r="BL124" s="24" t="s">
        <v>616</v>
      </c>
      <c r="BM124" s="24" t="s">
        <v>655</v>
      </c>
    </row>
    <row r="125" spans="2:65" s="1" customFormat="1" ht="13.5">
      <c r="B125" s="42"/>
      <c r="C125" s="64"/>
      <c r="D125" s="218" t="s">
        <v>150</v>
      </c>
      <c r="E125" s="64"/>
      <c r="F125" s="219" t="s">
        <v>656</v>
      </c>
      <c r="G125" s="64"/>
      <c r="H125" s="64"/>
      <c r="I125" s="174"/>
      <c r="J125" s="64"/>
      <c r="K125" s="64"/>
      <c r="L125" s="62"/>
      <c r="M125" s="220"/>
      <c r="N125" s="43"/>
      <c r="O125" s="43"/>
      <c r="P125" s="43"/>
      <c r="Q125" s="43"/>
      <c r="R125" s="43"/>
      <c r="S125" s="43"/>
      <c r="T125" s="79"/>
      <c r="AT125" s="24" t="s">
        <v>150</v>
      </c>
      <c r="AU125" s="24" t="s">
        <v>89</v>
      </c>
    </row>
    <row r="126" spans="2:65" s="1" customFormat="1" ht="54">
      <c r="B126" s="42"/>
      <c r="C126" s="64"/>
      <c r="D126" s="218" t="s">
        <v>243</v>
      </c>
      <c r="E126" s="64"/>
      <c r="F126" s="221" t="s">
        <v>657</v>
      </c>
      <c r="G126" s="64"/>
      <c r="H126" s="64"/>
      <c r="I126" s="174"/>
      <c r="J126" s="64"/>
      <c r="K126" s="64"/>
      <c r="L126" s="62"/>
      <c r="M126" s="220"/>
      <c r="N126" s="43"/>
      <c r="O126" s="43"/>
      <c r="P126" s="43"/>
      <c r="Q126" s="43"/>
      <c r="R126" s="43"/>
      <c r="S126" s="43"/>
      <c r="T126" s="79"/>
      <c r="AT126" s="24" t="s">
        <v>243</v>
      </c>
      <c r="AU126" s="24" t="s">
        <v>89</v>
      </c>
    </row>
    <row r="127" spans="2:65" s="13" customFormat="1" ht="13.5">
      <c r="B127" s="233"/>
      <c r="C127" s="234"/>
      <c r="D127" s="218" t="s">
        <v>154</v>
      </c>
      <c r="E127" s="245" t="s">
        <v>41</v>
      </c>
      <c r="F127" s="246" t="s">
        <v>25</v>
      </c>
      <c r="G127" s="234"/>
      <c r="H127" s="247">
        <v>1</v>
      </c>
      <c r="I127" s="239"/>
      <c r="J127" s="234"/>
      <c r="K127" s="234"/>
      <c r="L127" s="240"/>
      <c r="M127" s="241"/>
      <c r="N127" s="242"/>
      <c r="O127" s="242"/>
      <c r="P127" s="242"/>
      <c r="Q127" s="242"/>
      <c r="R127" s="242"/>
      <c r="S127" s="242"/>
      <c r="T127" s="243"/>
      <c r="AT127" s="244" t="s">
        <v>154</v>
      </c>
      <c r="AU127" s="244" t="s">
        <v>89</v>
      </c>
      <c r="AV127" s="13" t="s">
        <v>89</v>
      </c>
      <c r="AW127" s="13" t="s">
        <v>156</v>
      </c>
      <c r="AX127" s="13" t="s">
        <v>83</v>
      </c>
      <c r="AY127" s="244" t="s">
        <v>140</v>
      </c>
    </row>
    <row r="128" spans="2:65" s="14" customFormat="1" ht="13.5">
      <c r="B128" s="261"/>
      <c r="C128" s="262"/>
      <c r="D128" s="235" t="s">
        <v>154</v>
      </c>
      <c r="E128" s="263" t="s">
        <v>41</v>
      </c>
      <c r="F128" s="264" t="s">
        <v>619</v>
      </c>
      <c r="G128" s="262"/>
      <c r="H128" s="265">
        <v>1</v>
      </c>
      <c r="I128" s="266"/>
      <c r="J128" s="262"/>
      <c r="K128" s="262"/>
      <c r="L128" s="267"/>
      <c r="M128" s="268"/>
      <c r="N128" s="269"/>
      <c r="O128" s="269"/>
      <c r="P128" s="269"/>
      <c r="Q128" s="269"/>
      <c r="R128" s="269"/>
      <c r="S128" s="269"/>
      <c r="T128" s="270"/>
      <c r="AT128" s="271" t="s">
        <v>154</v>
      </c>
      <c r="AU128" s="271" t="s">
        <v>89</v>
      </c>
      <c r="AV128" s="14" t="s">
        <v>148</v>
      </c>
      <c r="AW128" s="14" t="s">
        <v>6</v>
      </c>
      <c r="AX128" s="14" t="s">
        <v>25</v>
      </c>
      <c r="AY128" s="271" t="s">
        <v>140</v>
      </c>
    </row>
    <row r="129" spans="2:65" s="1" customFormat="1" ht="16.5" customHeight="1">
      <c r="B129" s="42"/>
      <c r="C129" s="206" t="s">
        <v>30</v>
      </c>
      <c r="D129" s="206" t="s">
        <v>143</v>
      </c>
      <c r="E129" s="207" t="s">
        <v>658</v>
      </c>
      <c r="F129" s="208" t="s">
        <v>659</v>
      </c>
      <c r="G129" s="209" t="s">
        <v>390</v>
      </c>
      <c r="H129" s="210">
        <v>1</v>
      </c>
      <c r="I129" s="211"/>
      <c r="J129" s="212">
        <f>ROUND(I129*H129,2)</f>
        <v>0</v>
      </c>
      <c r="K129" s="208" t="s">
        <v>147</v>
      </c>
      <c r="L129" s="62"/>
      <c r="M129" s="213" t="s">
        <v>41</v>
      </c>
      <c r="N129" s="214" t="s">
        <v>54</v>
      </c>
      <c r="O129" s="43"/>
      <c r="P129" s="215">
        <f>O129*H129</f>
        <v>0</v>
      </c>
      <c r="Q129" s="215">
        <v>0</v>
      </c>
      <c r="R129" s="215">
        <f>Q129*H129</f>
        <v>0</v>
      </c>
      <c r="S129" s="215">
        <v>0</v>
      </c>
      <c r="T129" s="216">
        <f>S129*H129</f>
        <v>0</v>
      </c>
      <c r="AR129" s="24" t="s">
        <v>616</v>
      </c>
      <c r="AT129" s="24" t="s">
        <v>143</v>
      </c>
      <c r="AU129" s="24" t="s">
        <v>89</v>
      </c>
      <c r="AY129" s="24" t="s">
        <v>140</v>
      </c>
      <c r="BE129" s="217">
        <f>IF(N129="základní",J129,0)</f>
        <v>0</v>
      </c>
      <c r="BF129" s="217">
        <f>IF(N129="snížená",J129,0)</f>
        <v>0</v>
      </c>
      <c r="BG129" s="217">
        <f>IF(N129="zákl. přenesená",J129,0)</f>
        <v>0</v>
      </c>
      <c r="BH129" s="217">
        <f>IF(N129="sníž. přenesená",J129,0)</f>
        <v>0</v>
      </c>
      <c r="BI129" s="217">
        <f>IF(N129="nulová",J129,0)</f>
        <v>0</v>
      </c>
      <c r="BJ129" s="24" t="s">
        <v>25</v>
      </c>
      <c r="BK129" s="217">
        <f>ROUND(I129*H129,2)</f>
        <v>0</v>
      </c>
      <c r="BL129" s="24" t="s">
        <v>616</v>
      </c>
      <c r="BM129" s="24" t="s">
        <v>660</v>
      </c>
    </row>
    <row r="130" spans="2:65" s="1" customFormat="1" ht="27">
      <c r="B130" s="42"/>
      <c r="C130" s="64"/>
      <c r="D130" s="218" t="s">
        <v>150</v>
      </c>
      <c r="E130" s="64"/>
      <c r="F130" s="219" t="s">
        <v>661</v>
      </c>
      <c r="G130" s="64"/>
      <c r="H130" s="64"/>
      <c r="I130" s="174"/>
      <c r="J130" s="64"/>
      <c r="K130" s="64"/>
      <c r="L130" s="62"/>
      <c r="M130" s="220"/>
      <c r="N130" s="43"/>
      <c r="O130" s="43"/>
      <c r="P130" s="43"/>
      <c r="Q130" s="43"/>
      <c r="R130" s="43"/>
      <c r="S130" s="43"/>
      <c r="T130" s="79"/>
      <c r="AT130" s="24" t="s">
        <v>150</v>
      </c>
      <c r="AU130" s="24" t="s">
        <v>89</v>
      </c>
    </row>
    <row r="131" spans="2:65" s="1" customFormat="1" ht="27">
      <c r="B131" s="42"/>
      <c r="C131" s="64"/>
      <c r="D131" s="218" t="s">
        <v>152</v>
      </c>
      <c r="E131" s="64"/>
      <c r="F131" s="221" t="s">
        <v>662</v>
      </c>
      <c r="G131" s="64"/>
      <c r="H131" s="64"/>
      <c r="I131" s="174"/>
      <c r="J131" s="64"/>
      <c r="K131" s="64"/>
      <c r="L131" s="62"/>
      <c r="M131" s="220"/>
      <c r="N131" s="43"/>
      <c r="O131" s="43"/>
      <c r="P131" s="43"/>
      <c r="Q131" s="43"/>
      <c r="R131" s="43"/>
      <c r="S131" s="43"/>
      <c r="T131" s="79"/>
      <c r="AT131" s="24" t="s">
        <v>152</v>
      </c>
      <c r="AU131" s="24" t="s">
        <v>89</v>
      </c>
    </row>
    <row r="132" spans="2:65" s="12" customFormat="1" ht="13.5">
      <c r="B132" s="222"/>
      <c r="C132" s="223"/>
      <c r="D132" s="218" t="s">
        <v>154</v>
      </c>
      <c r="E132" s="224" t="s">
        <v>41</v>
      </c>
      <c r="F132" s="225" t="s">
        <v>663</v>
      </c>
      <c r="G132" s="223"/>
      <c r="H132" s="226" t="s">
        <v>41</v>
      </c>
      <c r="I132" s="227"/>
      <c r="J132" s="223"/>
      <c r="K132" s="223"/>
      <c r="L132" s="228"/>
      <c r="M132" s="229"/>
      <c r="N132" s="230"/>
      <c r="O132" s="230"/>
      <c r="P132" s="230"/>
      <c r="Q132" s="230"/>
      <c r="R132" s="230"/>
      <c r="S132" s="230"/>
      <c r="T132" s="231"/>
      <c r="AT132" s="232" t="s">
        <v>154</v>
      </c>
      <c r="AU132" s="232" t="s">
        <v>89</v>
      </c>
      <c r="AV132" s="12" t="s">
        <v>25</v>
      </c>
      <c r="AW132" s="12" t="s">
        <v>156</v>
      </c>
      <c r="AX132" s="12" t="s">
        <v>83</v>
      </c>
      <c r="AY132" s="232" t="s">
        <v>140</v>
      </c>
    </row>
    <row r="133" spans="2:65" s="13" customFormat="1" ht="13.5">
      <c r="B133" s="233"/>
      <c r="C133" s="234"/>
      <c r="D133" s="235" t="s">
        <v>154</v>
      </c>
      <c r="E133" s="236" t="s">
        <v>41</v>
      </c>
      <c r="F133" s="237" t="s">
        <v>25</v>
      </c>
      <c r="G133" s="234"/>
      <c r="H133" s="238">
        <v>1</v>
      </c>
      <c r="I133" s="239"/>
      <c r="J133" s="234"/>
      <c r="K133" s="234"/>
      <c r="L133" s="240"/>
      <c r="M133" s="241"/>
      <c r="N133" s="242"/>
      <c r="O133" s="242"/>
      <c r="P133" s="242"/>
      <c r="Q133" s="242"/>
      <c r="R133" s="242"/>
      <c r="S133" s="242"/>
      <c r="T133" s="243"/>
      <c r="AT133" s="244" t="s">
        <v>154</v>
      </c>
      <c r="AU133" s="244" t="s">
        <v>89</v>
      </c>
      <c r="AV133" s="13" t="s">
        <v>89</v>
      </c>
      <c r="AW133" s="13" t="s">
        <v>156</v>
      </c>
      <c r="AX133" s="13" t="s">
        <v>83</v>
      </c>
      <c r="AY133" s="244" t="s">
        <v>140</v>
      </c>
    </row>
    <row r="134" spans="2:65" s="1" customFormat="1" ht="25.5" customHeight="1">
      <c r="B134" s="42"/>
      <c r="C134" s="206" t="s">
        <v>217</v>
      </c>
      <c r="D134" s="206" t="s">
        <v>143</v>
      </c>
      <c r="E134" s="207" t="s">
        <v>664</v>
      </c>
      <c r="F134" s="208" t="s">
        <v>665</v>
      </c>
      <c r="G134" s="209" t="s">
        <v>390</v>
      </c>
      <c r="H134" s="210">
        <v>28</v>
      </c>
      <c r="I134" s="211"/>
      <c r="J134" s="212">
        <f>ROUND(I134*H134,2)</f>
        <v>0</v>
      </c>
      <c r="K134" s="208" t="s">
        <v>147</v>
      </c>
      <c r="L134" s="62"/>
      <c r="M134" s="213" t="s">
        <v>41</v>
      </c>
      <c r="N134" s="214" t="s">
        <v>54</v>
      </c>
      <c r="O134" s="43"/>
      <c r="P134" s="215">
        <f>O134*H134</f>
        <v>0</v>
      </c>
      <c r="Q134" s="215">
        <v>0</v>
      </c>
      <c r="R134" s="215">
        <f>Q134*H134</f>
        <v>0</v>
      </c>
      <c r="S134" s="215">
        <v>0</v>
      </c>
      <c r="T134" s="216">
        <f>S134*H134</f>
        <v>0</v>
      </c>
      <c r="AR134" s="24" t="s">
        <v>616</v>
      </c>
      <c r="AT134" s="24" t="s">
        <v>143</v>
      </c>
      <c r="AU134" s="24" t="s">
        <v>89</v>
      </c>
      <c r="AY134" s="24" t="s">
        <v>140</v>
      </c>
      <c r="BE134" s="217">
        <f>IF(N134="základní",J134,0)</f>
        <v>0</v>
      </c>
      <c r="BF134" s="217">
        <f>IF(N134="snížená",J134,0)</f>
        <v>0</v>
      </c>
      <c r="BG134" s="217">
        <f>IF(N134="zákl. přenesená",J134,0)</f>
        <v>0</v>
      </c>
      <c r="BH134" s="217">
        <f>IF(N134="sníž. přenesená",J134,0)</f>
        <v>0</v>
      </c>
      <c r="BI134" s="217">
        <f>IF(N134="nulová",J134,0)</f>
        <v>0</v>
      </c>
      <c r="BJ134" s="24" t="s">
        <v>25</v>
      </c>
      <c r="BK134" s="217">
        <f>ROUND(I134*H134,2)</f>
        <v>0</v>
      </c>
      <c r="BL134" s="24" t="s">
        <v>616</v>
      </c>
      <c r="BM134" s="24" t="s">
        <v>666</v>
      </c>
    </row>
    <row r="135" spans="2:65" s="1" customFormat="1" ht="27">
      <c r="B135" s="42"/>
      <c r="C135" s="64"/>
      <c r="D135" s="218" t="s">
        <v>150</v>
      </c>
      <c r="E135" s="64"/>
      <c r="F135" s="219" t="s">
        <v>667</v>
      </c>
      <c r="G135" s="64"/>
      <c r="H135" s="64"/>
      <c r="I135" s="174"/>
      <c r="J135" s="64"/>
      <c r="K135" s="64"/>
      <c r="L135" s="62"/>
      <c r="M135" s="220"/>
      <c r="N135" s="43"/>
      <c r="O135" s="43"/>
      <c r="P135" s="43"/>
      <c r="Q135" s="43"/>
      <c r="R135" s="43"/>
      <c r="S135" s="43"/>
      <c r="T135" s="79"/>
      <c r="AT135" s="24" t="s">
        <v>150</v>
      </c>
      <c r="AU135" s="24" t="s">
        <v>89</v>
      </c>
    </row>
    <row r="136" spans="2:65" s="1" customFormat="1" ht="27">
      <c r="B136" s="42"/>
      <c r="C136" s="64"/>
      <c r="D136" s="218" t="s">
        <v>152</v>
      </c>
      <c r="E136" s="64"/>
      <c r="F136" s="221" t="s">
        <v>662</v>
      </c>
      <c r="G136" s="64"/>
      <c r="H136" s="64"/>
      <c r="I136" s="174"/>
      <c r="J136" s="64"/>
      <c r="K136" s="64"/>
      <c r="L136" s="62"/>
      <c r="M136" s="220"/>
      <c r="N136" s="43"/>
      <c r="O136" s="43"/>
      <c r="P136" s="43"/>
      <c r="Q136" s="43"/>
      <c r="R136" s="43"/>
      <c r="S136" s="43"/>
      <c r="T136" s="79"/>
      <c r="AT136" s="24" t="s">
        <v>152</v>
      </c>
      <c r="AU136" s="24" t="s">
        <v>89</v>
      </c>
    </row>
    <row r="137" spans="2:65" s="12" customFormat="1" ht="13.5">
      <c r="B137" s="222"/>
      <c r="C137" s="223"/>
      <c r="D137" s="218" t="s">
        <v>154</v>
      </c>
      <c r="E137" s="224" t="s">
        <v>41</v>
      </c>
      <c r="F137" s="225" t="s">
        <v>480</v>
      </c>
      <c r="G137" s="223"/>
      <c r="H137" s="226" t="s">
        <v>41</v>
      </c>
      <c r="I137" s="227"/>
      <c r="J137" s="223"/>
      <c r="K137" s="223"/>
      <c r="L137" s="228"/>
      <c r="M137" s="229"/>
      <c r="N137" s="230"/>
      <c r="O137" s="230"/>
      <c r="P137" s="230"/>
      <c r="Q137" s="230"/>
      <c r="R137" s="230"/>
      <c r="S137" s="230"/>
      <c r="T137" s="231"/>
      <c r="AT137" s="232" t="s">
        <v>154</v>
      </c>
      <c r="AU137" s="232" t="s">
        <v>89</v>
      </c>
      <c r="AV137" s="12" t="s">
        <v>25</v>
      </c>
      <c r="AW137" s="12" t="s">
        <v>156</v>
      </c>
      <c r="AX137" s="12" t="s">
        <v>83</v>
      </c>
      <c r="AY137" s="232" t="s">
        <v>140</v>
      </c>
    </row>
    <row r="138" spans="2:65" s="12" customFormat="1" ht="13.5">
      <c r="B138" s="222"/>
      <c r="C138" s="223"/>
      <c r="D138" s="218" t="s">
        <v>154</v>
      </c>
      <c r="E138" s="224" t="s">
        <v>41</v>
      </c>
      <c r="F138" s="225" t="s">
        <v>668</v>
      </c>
      <c r="G138" s="223"/>
      <c r="H138" s="226" t="s">
        <v>41</v>
      </c>
      <c r="I138" s="227"/>
      <c r="J138" s="223"/>
      <c r="K138" s="223"/>
      <c r="L138" s="228"/>
      <c r="M138" s="229"/>
      <c r="N138" s="230"/>
      <c r="O138" s="230"/>
      <c r="P138" s="230"/>
      <c r="Q138" s="230"/>
      <c r="R138" s="230"/>
      <c r="S138" s="230"/>
      <c r="T138" s="231"/>
      <c r="AT138" s="232" t="s">
        <v>154</v>
      </c>
      <c r="AU138" s="232" t="s">
        <v>89</v>
      </c>
      <c r="AV138" s="12" t="s">
        <v>25</v>
      </c>
      <c r="AW138" s="12" t="s">
        <v>156</v>
      </c>
      <c r="AX138" s="12" t="s">
        <v>83</v>
      </c>
      <c r="AY138" s="232" t="s">
        <v>140</v>
      </c>
    </row>
    <row r="139" spans="2:65" s="13" customFormat="1" ht="13.5">
      <c r="B139" s="233"/>
      <c r="C139" s="234"/>
      <c r="D139" s="235" t="s">
        <v>154</v>
      </c>
      <c r="E139" s="236" t="s">
        <v>41</v>
      </c>
      <c r="F139" s="237" t="s">
        <v>669</v>
      </c>
      <c r="G139" s="234"/>
      <c r="H139" s="238">
        <v>28</v>
      </c>
      <c r="I139" s="239"/>
      <c r="J139" s="234"/>
      <c r="K139" s="234"/>
      <c r="L139" s="240"/>
      <c r="M139" s="241"/>
      <c r="N139" s="242"/>
      <c r="O139" s="242"/>
      <c r="P139" s="242"/>
      <c r="Q139" s="242"/>
      <c r="R139" s="242"/>
      <c r="S139" s="242"/>
      <c r="T139" s="243"/>
      <c r="AT139" s="244" t="s">
        <v>154</v>
      </c>
      <c r="AU139" s="244" t="s">
        <v>89</v>
      </c>
      <c r="AV139" s="13" t="s">
        <v>89</v>
      </c>
      <c r="AW139" s="13" t="s">
        <v>156</v>
      </c>
      <c r="AX139" s="13" t="s">
        <v>83</v>
      </c>
      <c r="AY139" s="244" t="s">
        <v>140</v>
      </c>
    </row>
    <row r="140" spans="2:65" s="1" customFormat="1" ht="16.5" customHeight="1">
      <c r="B140" s="42"/>
      <c r="C140" s="206" t="s">
        <v>220</v>
      </c>
      <c r="D140" s="206" t="s">
        <v>143</v>
      </c>
      <c r="E140" s="207" t="s">
        <v>670</v>
      </c>
      <c r="F140" s="208" t="s">
        <v>671</v>
      </c>
      <c r="G140" s="209" t="s">
        <v>390</v>
      </c>
      <c r="H140" s="210">
        <v>1</v>
      </c>
      <c r="I140" s="211"/>
      <c r="J140" s="212">
        <f>ROUND(I140*H140,2)</f>
        <v>0</v>
      </c>
      <c r="K140" s="208" t="s">
        <v>147</v>
      </c>
      <c r="L140" s="62"/>
      <c r="M140" s="213" t="s">
        <v>41</v>
      </c>
      <c r="N140" s="214" t="s">
        <v>54</v>
      </c>
      <c r="O140" s="43"/>
      <c r="P140" s="215">
        <f>O140*H140</f>
        <v>0</v>
      </c>
      <c r="Q140" s="215">
        <v>0</v>
      </c>
      <c r="R140" s="215">
        <f>Q140*H140</f>
        <v>0</v>
      </c>
      <c r="S140" s="215">
        <v>0</v>
      </c>
      <c r="T140" s="216">
        <f>S140*H140</f>
        <v>0</v>
      </c>
      <c r="AR140" s="24" t="s">
        <v>616</v>
      </c>
      <c r="AT140" s="24" t="s">
        <v>143</v>
      </c>
      <c r="AU140" s="24" t="s">
        <v>89</v>
      </c>
      <c r="AY140" s="24" t="s">
        <v>140</v>
      </c>
      <c r="BE140" s="217">
        <f>IF(N140="základní",J140,0)</f>
        <v>0</v>
      </c>
      <c r="BF140" s="217">
        <f>IF(N140="snížená",J140,0)</f>
        <v>0</v>
      </c>
      <c r="BG140" s="217">
        <f>IF(N140="zákl. přenesená",J140,0)</f>
        <v>0</v>
      </c>
      <c r="BH140" s="217">
        <f>IF(N140="sníž. přenesená",J140,0)</f>
        <v>0</v>
      </c>
      <c r="BI140" s="217">
        <f>IF(N140="nulová",J140,0)</f>
        <v>0</v>
      </c>
      <c r="BJ140" s="24" t="s">
        <v>25</v>
      </c>
      <c r="BK140" s="217">
        <f>ROUND(I140*H140,2)</f>
        <v>0</v>
      </c>
      <c r="BL140" s="24" t="s">
        <v>616</v>
      </c>
      <c r="BM140" s="24" t="s">
        <v>672</v>
      </c>
    </row>
    <row r="141" spans="2:65" s="1" customFormat="1" ht="13.5">
      <c r="B141" s="42"/>
      <c r="C141" s="64"/>
      <c r="D141" s="218" t="s">
        <v>150</v>
      </c>
      <c r="E141" s="64"/>
      <c r="F141" s="219" t="s">
        <v>673</v>
      </c>
      <c r="G141" s="64"/>
      <c r="H141" s="64"/>
      <c r="I141" s="174"/>
      <c r="J141" s="64"/>
      <c r="K141" s="64"/>
      <c r="L141" s="62"/>
      <c r="M141" s="220"/>
      <c r="N141" s="43"/>
      <c r="O141" s="43"/>
      <c r="P141" s="43"/>
      <c r="Q141" s="43"/>
      <c r="R141" s="43"/>
      <c r="S141" s="43"/>
      <c r="T141" s="79"/>
      <c r="AT141" s="24" t="s">
        <v>150</v>
      </c>
      <c r="AU141" s="24" t="s">
        <v>89</v>
      </c>
    </row>
    <row r="142" spans="2:65" s="1" customFormat="1" ht="27">
      <c r="B142" s="42"/>
      <c r="C142" s="64"/>
      <c r="D142" s="218" t="s">
        <v>152</v>
      </c>
      <c r="E142" s="64"/>
      <c r="F142" s="221" t="s">
        <v>674</v>
      </c>
      <c r="G142" s="64"/>
      <c r="H142" s="64"/>
      <c r="I142" s="174"/>
      <c r="J142" s="64"/>
      <c r="K142" s="64"/>
      <c r="L142" s="62"/>
      <c r="M142" s="220"/>
      <c r="N142" s="43"/>
      <c r="O142" s="43"/>
      <c r="P142" s="43"/>
      <c r="Q142" s="43"/>
      <c r="R142" s="43"/>
      <c r="S142" s="43"/>
      <c r="T142" s="79"/>
      <c r="AT142" s="24" t="s">
        <v>152</v>
      </c>
      <c r="AU142" s="24" t="s">
        <v>89</v>
      </c>
    </row>
    <row r="143" spans="2:65" s="12" customFormat="1" ht="13.5">
      <c r="B143" s="222"/>
      <c r="C143" s="223"/>
      <c r="D143" s="218" t="s">
        <v>154</v>
      </c>
      <c r="E143" s="224" t="s">
        <v>41</v>
      </c>
      <c r="F143" s="225" t="s">
        <v>663</v>
      </c>
      <c r="G143" s="223"/>
      <c r="H143" s="226" t="s">
        <v>41</v>
      </c>
      <c r="I143" s="227"/>
      <c r="J143" s="223"/>
      <c r="K143" s="223"/>
      <c r="L143" s="228"/>
      <c r="M143" s="229"/>
      <c r="N143" s="230"/>
      <c r="O143" s="230"/>
      <c r="P143" s="230"/>
      <c r="Q143" s="230"/>
      <c r="R143" s="230"/>
      <c r="S143" s="230"/>
      <c r="T143" s="231"/>
      <c r="AT143" s="232" t="s">
        <v>154</v>
      </c>
      <c r="AU143" s="232" t="s">
        <v>89</v>
      </c>
      <c r="AV143" s="12" t="s">
        <v>25</v>
      </c>
      <c r="AW143" s="12" t="s">
        <v>156</v>
      </c>
      <c r="AX143" s="12" t="s">
        <v>83</v>
      </c>
      <c r="AY143" s="232" t="s">
        <v>140</v>
      </c>
    </row>
    <row r="144" spans="2:65" s="13" customFormat="1" ht="13.5">
      <c r="B144" s="233"/>
      <c r="C144" s="234"/>
      <c r="D144" s="235" t="s">
        <v>154</v>
      </c>
      <c r="E144" s="236" t="s">
        <v>41</v>
      </c>
      <c r="F144" s="237" t="s">
        <v>25</v>
      </c>
      <c r="G144" s="234"/>
      <c r="H144" s="238">
        <v>1</v>
      </c>
      <c r="I144" s="239"/>
      <c r="J144" s="234"/>
      <c r="K144" s="234"/>
      <c r="L144" s="240"/>
      <c r="M144" s="241"/>
      <c r="N144" s="242"/>
      <c r="O144" s="242"/>
      <c r="P144" s="242"/>
      <c r="Q144" s="242"/>
      <c r="R144" s="242"/>
      <c r="S144" s="242"/>
      <c r="T144" s="243"/>
      <c r="AT144" s="244" t="s">
        <v>154</v>
      </c>
      <c r="AU144" s="244" t="s">
        <v>89</v>
      </c>
      <c r="AV144" s="13" t="s">
        <v>89</v>
      </c>
      <c r="AW144" s="13" t="s">
        <v>156</v>
      </c>
      <c r="AX144" s="13" t="s">
        <v>83</v>
      </c>
      <c r="AY144" s="244" t="s">
        <v>140</v>
      </c>
    </row>
    <row r="145" spans="2:65" s="1" customFormat="1" ht="25.5" customHeight="1">
      <c r="B145" s="42"/>
      <c r="C145" s="206" t="s">
        <v>228</v>
      </c>
      <c r="D145" s="206" t="s">
        <v>143</v>
      </c>
      <c r="E145" s="207" t="s">
        <v>675</v>
      </c>
      <c r="F145" s="208" t="s">
        <v>676</v>
      </c>
      <c r="G145" s="209" t="s">
        <v>390</v>
      </c>
      <c r="H145" s="210">
        <v>28</v>
      </c>
      <c r="I145" s="211"/>
      <c r="J145" s="212">
        <f>ROUND(I145*H145,2)</f>
        <v>0</v>
      </c>
      <c r="K145" s="208" t="s">
        <v>147</v>
      </c>
      <c r="L145" s="62"/>
      <c r="M145" s="213" t="s">
        <v>41</v>
      </c>
      <c r="N145" s="214" t="s">
        <v>54</v>
      </c>
      <c r="O145" s="43"/>
      <c r="P145" s="215">
        <f>O145*H145</f>
        <v>0</v>
      </c>
      <c r="Q145" s="215">
        <v>0</v>
      </c>
      <c r="R145" s="215">
        <f>Q145*H145</f>
        <v>0</v>
      </c>
      <c r="S145" s="215">
        <v>0</v>
      </c>
      <c r="T145" s="216">
        <f>S145*H145</f>
        <v>0</v>
      </c>
      <c r="AR145" s="24" t="s">
        <v>616</v>
      </c>
      <c r="AT145" s="24" t="s">
        <v>143</v>
      </c>
      <c r="AU145" s="24" t="s">
        <v>89</v>
      </c>
      <c r="AY145" s="24" t="s">
        <v>140</v>
      </c>
      <c r="BE145" s="217">
        <f>IF(N145="základní",J145,0)</f>
        <v>0</v>
      </c>
      <c r="BF145" s="217">
        <f>IF(N145="snížená",J145,0)</f>
        <v>0</v>
      </c>
      <c r="BG145" s="217">
        <f>IF(N145="zákl. přenesená",J145,0)</f>
        <v>0</v>
      </c>
      <c r="BH145" s="217">
        <f>IF(N145="sníž. přenesená",J145,0)</f>
        <v>0</v>
      </c>
      <c r="BI145" s="217">
        <f>IF(N145="nulová",J145,0)</f>
        <v>0</v>
      </c>
      <c r="BJ145" s="24" t="s">
        <v>25</v>
      </c>
      <c r="BK145" s="217">
        <f>ROUND(I145*H145,2)</f>
        <v>0</v>
      </c>
      <c r="BL145" s="24" t="s">
        <v>616</v>
      </c>
      <c r="BM145" s="24" t="s">
        <v>677</v>
      </c>
    </row>
    <row r="146" spans="2:65" s="1" customFormat="1" ht="27">
      <c r="B146" s="42"/>
      <c r="C146" s="64"/>
      <c r="D146" s="218" t="s">
        <v>150</v>
      </c>
      <c r="E146" s="64"/>
      <c r="F146" s="219" t="s">
        <v>678</v>
      </c>
      <c r="G146" s="64"/>
      <c r="H146" s="64"/>
      <c r="I146" s="174"/>
      <c r="J146" s="64"/>
      <c r="K146" s="64"/>
      <c r="L146" s="62"/>
      <c r="M146" s="220"/>
      <c r="N146" s="43"/>
      <c r="O146" s="43"/>
      <c r="P146" s="43"/>
      <c r="Q146" s="43"/>
      <c r="R146" s="43"/>
      <c r="S146" s="43"/>
      <c r="T146" s="79"/>
      <c r="AT146" s="24" t="s">
        <v>150</v>
      </c>
      <c r="AU146" s="24" t="s">
        <v>89</v>
      </c>
    </row>
    <row r="147" spans="2:65" s="1" customFormat="1" ht="27">
      <c r="B147" s="42"/>
      <c r="C147" s="64"/>
      <c r="D147" s="218" t="s">
        <v>152</v>
      </c>
      <c r="E147" s="64"/>
      <c r="F147" s="221" t="s">
        <v>674</v>
      </c>
      <c r="G147" s="64"/>
      <c r="H147" s="64"/>
      <c r="I147" s="174"/>
      <c r="J147" s="64"/>
      <c r="K147" s="64"/>
      <c r="L147" s="62"/>
      <c r="M147" s="220"/>
      <c r="N147" s="43"/>
      <c r="O147" s="43"/>
      <c r="P147" s="43"/>
      <c r="Q147" s="43"/>
      <c r="R147" s="43"/>
      <c r="S147" s="43"/>
      <c r="T147" s="79"/>
      <c r="AT147" s="24" t="s">
        <v>152</v>
      </c>
      <c r="AU147" s="24" t="s">
        <v>89</v>
      </c>
    </row>
    <row r="148" spans="2:65" s="12" customFormat="1" ht="13.5">
      <c r="B148" s="222"/>
      <c r="C148" s="223"/>
      <c r="D148" s="218" t="s">
        <v>154</v>
      </c>
      <c r="E148" s="224" t="s">
        <v>41</v>
      </c>
      <c r="F148" s="225" t="s">
        <v>663</v>
      </c>
      <c r="G148" s="223"/>
      <c r="H148" s="226" t="s">
        <v>41</v>
      </c>
      <c r="I148" s="227"/>
      <c r="J148" s="223"/>
      <c r="K148" s="223"/>
      <c r="L148" s="228"/>
      <c r="M148" s="229"/>
      <c r="N148" s="230"/>
      <c r="O148" s="230"/>
      <c r="P148" s="230"/>
      <c r="Q148" s="230"/>
      <c r="R148" s="230"/>
      <c r="S148" s="230"/>
      <c r="T148" s="231"/>
      <c r="AT148" s="232" t="s">
        <v>154</v>
      </c>
      <c r="AU148" s="232" t="s">
        <v>89</v>
      </c>
      <c r="AV148" s="12" t="s">
        <v>25</v>
      </c>
      <c r="AW148" s="12" t="s">
        <v>156</v>
      </c>
      <c r="AX148" s="12" t="s">
        <v>83</v>
      </c>
      <c r="AY148" s="232" t="s">
        <v>140</v>
      </c>
    </row>
    <row r="149" spans="2:65" s="13" customFormat="1" ht="13.5">
      <c r="B149" s="233"/>
      <c r="C149" s="234"/>
      <c r="D149" s="218" t="s">
        <v>154</v>
      </c>
      <c r="E149" s="245" t="s">
        <v>41</v>
      </c>
      <c r="F149" s="246" t="s">
        <v>679</v>
      </c>
      <c r="G149" s="234"/>
      <c r="H149" s="247">
        <v>28</v>
      </c>
      <c r="I149" s="239"/>
      <c r="J149" s="234"/>
      <c r="K149" s="234"/>
      <c r="L149" s="240"/>
      <c r="M149" s="258"/>
      <c r="N149" s="259"/>
      <c r="O149" s="259"/>
      <c r="P149" s="259"/>
      <c r="Q149" s="259"/>
      <c r="R149" s="259"/>
      <c r="S149" s="259"/>
      <c r="T149" s="260"/>
      <c r="AT149" s="244" t="s">
        <v>154</v>
      </c>
      <c r="AU149" s="244" t="s">
        <v>89</v>
      </c>
      <c r="AV149" s="13" t="s">
        <v>89</v>
      </c>
      <c r="AW149" s="13" t="s">
        <v>156</v>
      </c>
      <c r="AX149" s="13" t="s">
        <v>83</v>
      </c>
      <c r="AY149" s="244" t="s">
        <v>140</v>
      </c>
    </row>
    <row r="150" spans="2:65" s="1" customFormat="1" ht="6.95" customHeight="1">
      <c r="B150" s="57"/>
      <c r="C150" s="58"/>
      <c r="D150" s="58"/>
      <c r="E150" s="58"/>
      <c r="F150" s="58"/>
      <c r="G150" s="58"/>
      <c r="H150" s="58"/>
      <c r="I150" s="150"/>
      <c r="J150" s="58"/>
      <c r="K150" s="58"/>
      <c r="L150" s="62"/>
    </row>
  </sheetData>
  <sheetProtection password="CC35" sheet="1" objects="1" scenarios="1" formatCells="0" formatColumns="0" formatRows="0" sort="0" autoFilter="0"/>
  <autoFilter ref="C85:K149"/>
  <mergeCells count="13">
    <mergeCell ref="E78:H78"/>
    <mergeCell ref="G1:H1"/>
    <mergeCell ref="L2:V2"/>
    <mergeCell ref="E49:H49"/>
    <mergeCell ref="E51:H51"/>
    <mergeCell ref="J55:J56"/>
    <mergeCell ref="E74:H74"/>
    <mergeCell ref="E76:H76"/>
    <mergeCell ref="E7:H7"/>
    <mergeCell ref="E9:H9"/>
    <mergeCell ref="E11:H11"/>
    <mergeCell ref="E26:H26"/>
    <mergeCell ref="E47:H47"/>
  </mergeCells>
  <hyperlinks>
    <hyperlink ref="F1:G1" location="C2" display="1) Krycí list soupisu"/>
    <hyperlink ref="G1:H1" location="C58" display="2) Rekapitulace"/>
    <hyperlink ref="J1" location="C85"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75" customWidth="1"/>
    <col min="2" max="2" width="1.6640625" style="275" customWidth="1"/>
    <col min="3" max="4" width="5" style="275" customWidth="1"/>
    <col min="5" max="5" width="11.6640625" style="275" customWidth="1"/>
    <col min="6" max="6" width="9.1640625" style="275" customWidth="1"/>
    <col min="7" max="7" width="5" style="275" customWidth="1"/>
    <col min="8" max="8" width="77.83203125" style="275" customWidth="1"/>
    <col min="9" max="10" width="20" style="275" customWidth="1"/>
    <col min="11" max="11" width="1.6640625" style="275" customWidth="1"/>
  </cols>
  <sheetData>
    <row r="1" spans="2:11" ht="37.5" customHeight="1"/>
    <row r="2" spans="2:11" ht="7.5" customHeight="1">
      <c r="B2" s="276"/>
      <c r="C2" s="277"/>
      <c r="D2" s="277"/>
      <c r="E2" s="277"/>
      <c r="F2" s="277"/>
      <c r="G2" s="277"/>
      <c r="H2" s="277"/>
      <c r="I2" s="277"/>
      <c r="J2" s="277"/>
      <c r="K2" s="278"/>
    </row>
    <row r="3" spans="2:11" s="15" customFormat="1" ht="45" customHeight="1">
      <c r="B3" s="279"/>
      <c r="C3" s="407" t="s">
        <v>680</v>
      </c>
      <c r="D3" s="407"/>
      <c r="E3" s="407"/>
      <c r="F3" s="407"/>
      <c r="G3" s="407"/>
      <c r="H3" s="407"/>
      <c r="I3" s="407"/>
      <c r="J3" s="407"/>
      <c r="K3" s="280"/>
    </row>
    <row r="4" spans="2:11" ht="25.5" customHeight="1">
      <c r="B4" s="281"/>
      <c r="C4" s="411" t="s">
        <v>681</v>
      </c>
      <c r="D4" s="411"/>
      <c r="E4" s="411"/>
      <c r="F4" s="411"/>
      <c r="G4" s="411"/>
      <c r="H4" s="411"/>
      <c r="I4" s="411"/>
      <c r="J4" s="411"/>
      <c r="K4" s="282"/>
    </row>
    <row r="5" spans="2:11" ht="5.25" customHeight="1">
      <c r="B5" s="281"/>
      <c r="C5" s="283"/>
      <c r="D5" s="283"/>
      <c r="E5" s="283"/>
      <c r="F5" s="283"/>
      <c r="G5" s="283"/>
      <c r="H5" s="283"/>
      <c r="I5" s="283"/>
      <c r="J5" s="283"/>
      <c r="K5" s="282"/>
    </row>
    <row r="6" spans="2:11" ht="15" customHeight="1">
      <c r="B6" s="281"/>
      <c r="C6" s="410" t="s">
        <v>682</v>
      </c>
      <c r="D6" s="410"/>
      <c r="E6" s="410"/>
      <c r="F6" s="410"/>
      <c r="G6" s="410"/>
      <c r="H6" s="410"/>
      <c r="I6" s="410"/>
      <c r="J6" s="410"/>
      <c r="K6" s="282"/>
    </row>
    <row r="7" spans="2:11" ht="15" customHeight="1">
      <c r="B7" s="285"/>
      <c r="C7" s="410" t="s">
        <v>683</v>
      </c>
      <c r="D7" s="410"/>
      <c r="E7" s="410"/>
      <c r="F7" s="410"/>
      <c r="G7" s="410"/>
      <c r="H7" s="410"/>
      <c r="I7" s="410"/>
      <c r="J7" s="410"/>
      <c r="K7" s="282"/>
    </row>
    <row r="8" spans="2:11" ht="12.75" customHeight="1">
      <c r="B8" s="285"/>
      <c r="C8" s="284"/>
      <c r="D8" s="284"/>
      <c r="E8" s="284"/>
      <c r="F8" s="284"/>
      <c r="G8" s="284"/>
      <c r="H8" s="284"/>
      <c r="I8" s="284"/>
      <c r="J8" s="284"/>
      <c r="K8" s="282"/>
    </row>
    <row r="9" spans="2:11" ht="15" customHeight="1">
      <c r="B9" s="285"/>
      <c r="C9" s="410" t="s">
        <v>684</v>
      </c>
      <c r="D9" s="410"/>
      <c r="E9" s="410"/>
      <c r="F9" s="410"/>
      <c r="G9" s="410"/>
      <c r="H9" s="410"/>
      <c r="I9" s="410"/>
      <c r="J9" s="410"/>
      <c r="K9" s="282"/>
    </row>
    <row r="10" spans="2:11" ht="15" customHeight="1">
      <c r="B10" s="285"/>
      <c r="C10" s="284"/>
      <c r="D10" s="410" t="s">
        <v>685</v>
      </c>
      <c r="E10" s="410"/>
      <c r="F10" s="410"/>
      <c r="G10" s="410"/>
      <c r="H10" s="410"/>
      <c r="I10" s="410"/>
      <c r="J10" s="410"/>
      <c r="K10" s="282"/>
    </row>
    <row r="11" spans="2:11" ht="15" customHeight="1">
      <c r="B11" s="285"/>
      <c r="C11" s="286"/>
      <c r="D11" s="410" t="s">
        <v>686</v>
      </c>
      <c r="E11" s="410"/>
      <c r="F11" s="410"/>
      <c r="G11" s="410"/>
      <c r="H11" s="410"/>
      <c r="I11" s="410"/>
      <c r="J11" s="410"/>
      <c r="K11" s="282"/>
    </row>
    <row r="12" spans="2:11" ht="12.75" customHeight="1">
      <c r="B12" s="285"/>
      <c r="C12" s="286"/>
      <c r="D12" s="286"/>
      <c r="E12" s="286"/>
      <c r="F12" s="286"/>
      <c r="G12" s="286"/>
      <c r="H12" s="286"/>
      <c r="I12" s="286"/>
      <c r="J12" s="286"/>
      <c r="K12" s="282"/>
    </row>
    <row r="13" spans="2:11" ht="15" customHeight="1">
      <c r="B13" s="285"/>
      <c r="C13" s="286"/>
      <c r="D13" s="410" t="s">
        <v>687</v>
      </c>
      <c r="E13" s="410"/>
      <c r="F13" s="410"/>
      <c r="G13" s="410"/>
      <c r="H13" s="410"/>
      <c r="I13" s="410"/>
      <c r="J13" s="410"/>
      <c r="K13" s="282"/>
    </row>
    <row r="14" spans="2:11" ht="15" customHeight="1">
      <c r="B14" s="285"/>
      <c r="C14" s="286"/>
      <c r="D14" s="410" t="s">
        <v>688</v>
      </c>
      <c r="E14" s="410"/>
      <c r="F14" s="410"/>
      <c r="G14" s="410"/>
      <c r="H14" s="410"/>
      <c r="I14" s="410"/>
      <c r="J14" s="410"/>
      <c r="K14" s="282"/>
    </row>
    <row r="15" spans="2:11" ht="15" customHeight="1">
      <c r="B15" s="285"/>
      <c r="C15" s="286"/>
      <c r="D15" s="410" t="s">
        <v>689</v>
      </c>
      <c r="E15" s="410"/>
      <c r="F15" s="410"/>
      <c r="G15" s="410"/>
      <c r="H15" s="410"/>
      <c r="I15" s="410"/>
      <c r="J15" s="410"/>
      <c r="K15" s="282"/>
    </row>
    <row r="16" spans="2:11" ht="15" customHeight="1">
      <c r="B16" s="285"/>
      <c r="C16" s="286"/>
      <c r="D16" s="286"/>
      <c r="E16" s="287" t="s">
        <v>87</v>
      </c>
      <c r="F16" s="410" t="s">
        <v>690</v>
      </c>
      <c r="G16" s="410"/>
      <c r="H16" s="410"/>
      <c r="I16" s="410"/>
      <c r="J16" s="410"/>
      <c r="K16" s="282"/>
    </row>
    <row r="17" spans="2:11" ht="15" customHeight="1">
      <c r="B17" s="285"/>
      <c r="C17" s="286"/>
      <c r="D17" s="286"/>
      <c r="E17" s="287" t="s">
        <v>691</v>
      </c>
      <c r="F17" s="410" t="s">
        <v>692</v>
      </c>
      <c r="G17" s="410"/>
      <c r="H17" s="410"/>
      <c r="I17" s="410"/>
      <c r="J17" s="410"/>
      <c r="K17" s="282"/>
    </row>
    <row r="18" spans="2:11" ht="15" customHeight="1">
      <c r="B18" s="285"/>
      <c r="C18" s="286"/>
      <c r="D18" s="286"/>
      <c r="E18" s="287" t="s">
        <v>693</v>
      </c>
      <c r="F18" s="410" t="s">
        <v>694</v>
      </c>
      <c r="G18" s="410"/>
      <c r="H18" s="410"/>
      <c r="I18" s="410"/>
      <c r="J18" s="410"/>
      <c r="K18" s="282"/>
    </row>
    <row r="19" spans="2:11" ht="15" customHeight="1">
      <c r="B19" s="285"/>
      <c r="C19" s="286"/>
      <c r="D19" s="286"/>
      <c r="E19" s="287" t="s">
        <v>695</v>
      </c>
      <c r="F19" s="410" t="s">
        <v>696</v>
      </c>
      <c r="G19" s="410"/>
      <c r="H19" s="410"/>
      <c r="I19" s="410"/>
      <c r="J19" s="410"/>
      <c r="K19" s="282"/>
    </row>
    <row r="20" spans="2:11" ht="15" customHeight="1">
      <c r="B20" s="285"/>
      <c r="C20" s="286"/>
      <c r="D20" s="286"/>
      <c r="E20" s="287" t="s">
        <v>697</v>
      </c>
      <c r="F20" s="410" t="s">
        <v>698</v>
      </c>
      <c r="G20" s="410"/>
      <c r="H20" s="410"/>
      <c r="I20" s="410"/>
      <c r="J20" s="410"/>
      <c r="K20" s="282"/>
    </row>
    <row r="21" spans="2:11" ht="15" customHeight="1">
      <c r="B21" s="285"/>
      <c r="C21" s="286"/>
      <c r="D21" s="286"/>
      <c r="E21" s="287" t="s">
        <v>93</v>
      </c>
      <c r="F21" s="410" t="s">
        <v>699</v>
      </c>
      <c r="G21" s="410"/>
      <c r="H21" s="410"/>
      <c r="I21" s="410"/>
      <c r="J21" s="410"/>
      <c r="K21" s="282"/>
    </row>
    <row r="22" spans="2:11" ht="12.75" customHeight="1">
      <c r="B22" s="285"/>
      <c r="C22" s="286"/>
      <c r="D22" s="286"/>
      <c r="E22" s="286"/>
      <c r="F22" s="286"/>
      <c r="G22" s="286"/>
      <c r="H22" s="286"/>
      <c r="I22" s="286"/>
      <c r="J22" s="286"/>
      <c r="K22" s="282"/>
    </row>
    <row r="23" spans="2:11" ht="15" customHeight="1">
      <c r="B23" s="285"/>
      <c r="C23" s="410" t="s">
        <v>700</v>
      </c>
      <c r="D23" s="410"/>
      <c r="E23" s="410"/>
      <c r="F23" s="410"/>
      <c r="G23" s="410"/>
      <c r="H23" s="410"/>
      <c r="I23" s="410"/>
      <c r="J23" s="410"/>
      <c r="K23" s="282"/>
    </row>
    <row r="24" spans="2:11" ht="15" customHeight="1">
      <c r="B24" s="285"/>
      <c r="C24" s="410" t="s">
        <v>701</v>
      </c>
      <c r="D24" s="410"/>
      <c r="E24" s="410"/>
      <c r="F24" s="410"/>
      <c r="G24" s="410"/>
      <c r="H24" s="410"/>
      <c r="I24" s="410"/>
      <c r="J24" s="410"/>
      <c r="K24" s="282"/>
    </row>
    <row r="25" spans="2:11" ht="15" customHeight="1">
      <c r="B25" s="285"/>
      <c r="C25" s="284"/>
      <c r="D25" s="410" t="s">
        <v>702</v>
      </c>
      <c r="E25" s="410"/>
      <c r="F25" s="410"/>
      <c r="G25" s="410"/>
      <c r="H25" s="410"/>
      <c r="I25" s="410"/>
      <c r="J25" s="410"/>
      <c r="K25" s="282"/>
    </row>
    <row r="26" spans="2:11" ht="15" customHeight="1">
      <c r="B26" s="285"/>
      <c r="C26" s="286"/>
      <c r="D26" s="410" t="s">
        <v>703</v>
      </c>
      <c r="E26" s="410"/>
      <c r="F26" s="410"/>
      <c r="G26" s="410"/>
      <c r="H26" s="410"/>
      <c r="I26" s="410"/>
      <c r="J26" s="410"/>
      <c r="K26" s="282"/>
    </row>
    <row r="27" spans="2:11" ht="12.75" customHeight="1">
      <c r="B27" s="285"/>
      <c r="C27" s="286"/>
      <c r="D27" s="286"/>
      <c r="E27" s="286"/>
      <c r="F27" s="286"/>
      <c r="G27" s="286"/>
      <c r="H27" s="286"/>
      <c r="I27" s="286"/>
      <c r="J27" s="286"/>
      <c r="K27" s="282"/>
    </row>
    <row r="28" spans="2:11" ht="15" customHeight="1">
      <c r="B28" s="285"/>
      <c r="C28" s="286"/>
      <c r="D28" s="410" t="s">
        <v>704</v>
      </c>
      <c r="E28" s="410"/>
      <c r="F28" s="410"/>
      <c r="G28" s="410"/>
      <c r="H28" s="410"/>
      <c r="I28" s="410"/>
      <c r="J28" s="410"/>
      <c r="K28" s="282"/>
    </row>
    <row r="29" spans="2:11" ht="15" customHeight="1">
      <c r="B29" s="285"/>
      <c r="C29" s="286"/>
      <c r="D29" s="410" t="s">
        <v>705</v>
      </c>
      <c r="E29" s="410"/>
      <c r="F29" s="410"/>
      <c r="G29" s="410"/>
      <c r="H29" s="410"/>
      <c r="I29" s="410"/>
      <c r="J29" s="410"/>
      <c r="K29" s="282"/>
    </row>
    <row r="30" spans="2:11" ht="12.75" customHeight="1">
      <c r="B30" s="285"/>
      <c r="C30" s="286"/>
      <c r="D30" s="286"/>
      <c r="E30" s="286"/>
      <c r="F30" s="286"/>
      <c r="G30" s="286"/>
      <c r="H30" s="286"/>
      <c r="I30" s="286"/>
      <c r="J30" s="286"/>
      <c r="K30" s="282"/>
    </row>
    <row r="31" spans="2:11" ht="15" customHeight="1">
      <c r="B31" s="285"/>
      <c r="C31" s="286"/>
      <c r="D31" s="410" t="s">
        <v>706</v>
      </c>
      <c r="E31" s="410"/>
      <c r="F31" s="410"/>
      <c r="G31" s="410"/>
      <c r="H31" s="410"/>
      <c r="I31" s="410"/>
      <c r="J31" s="410"/>
      <c r="K31" s="282"/>
    </row>
    <row r="32" spans="2:11" ht="15" customHeight="1">
      <c r="B32" s="285"/>
      <c r="C32" s="286"/>
      <c r="D32" s="410" t="s">
        <v>707</v>
      </c>
      <c r="E32" s="410"/>
      <c r="F32" s="410"/>
      <c r="G32" s="410"/>
      <c r="H32" s="410"/>
      <c r="I32" s="410"/>
      <c r="J32" s="410"/>
      <c r="K32" s="282"/>
    </row>
    <row r="33" spans="2:11" ht="15" customHeight="1">
      <c r="B33" s="285"/>
      <c r="C33" s="286"/>
      <c r="D33" s="410" t="s">
        <v>708</v>
      </c>
      <c r="E33" s="410"/>
      <c r="F33" s="410"/>
      <c r="G33" s="410"/>
      <c r="H33" s="410"/>
      <c r="I33" s="410"/>
      <c r="J33" s="410"/>
      <c r="K33" s="282"/>
    </row>
    <row r="34" spans="2:11" ht="15" customHeight="1">
      <c r="B34" s="285"/>
      <c r="C34" s="286"/>
      <c r="D34" s="284"/>
      <c r="E34" s="288" t="s">
        <v>125</v>
      </c>
      <c r="F34" s="284"/>
      <c r="G34" s="410" t="s">
        <v>709</v>
      </c>
      <c r="H34" s="410"/>
      <c r="I34" s="410"/>
      <c r="J34" s="410"/>
      <c r="K34" s="282"/>
    </row>
    <row r="35" spans="2:11" ht="30.75" customHeight="1">
      <c r="B35" s="285"/>
      <c r="C35" s="286"/>
      <c r="D35" s="284"/>
      <c r="E35" s="288" t="s">
        <v>710</v>
      </c>
      <c r="F35" s="284"/>
      <c r="G35" s="410" t="s">
        <v>711</v>
      </c>
      <c r="H35" s="410"/>
      <c r="I35" s="410"/>
      <c r="J35" s="410"/>
      <c r="K35" s="282"/>
    </row>
    <row r="36" spans="2:11" ht="15" customHeight="1">
      <c r="B36" s="285"/>
      <c r="C36" s="286"/>
      <c r="D36" s="284"/>
      <c r="E36" s="288" t="s">
        <v>64</v>
      </c>
      <c r="F36" s="284"/>
      <c r="G36" s="410" t="s">
        <v>712</v>
      </c>
      <c r="H36" s="410"/>
      <c r="I36" s="410"/>
      <c r="J36" s="410"/>
      <c r="K36" s="282"/>
    </row>
    <row r="37" spans="2:11" ht="15" customHeight="1">
      <c r="B37" s="285"/>
      <c r="C37" s="286"/>
      <c r="D37" s="284"/>
      <c r="E37" s="288" t="s">
        <v>126</v>
      </c>
      <c r="F37" s="284"/>
      <c r="G37" s="410" t="s">
        <v>713</v>
      </c>
      <c r="H37" s="410"/>
      <c r="I37" s="410"/>
      <c r="J37" s="410"/>
      <c r="K37" s="282"/>
    </row>
    <row r="38" spans="2:11" ht="15" customHeight="1">
      <c r="B38" s="285"/>
      <c r="C38" s="286"/>
      <c r="D38" s="284"/>
      <c r="E38" s="288" t="s">
        <v>127</v>
      </c>
      <c r="F38" s="284"/>
      <c r="G38" s="410" t="s">
        <v>714</v>
      </c>
      <c r="H38" s="410"/>
      <c r="I38" s="410"/>
      <c r="J38" s="410"/>
      <c r="K38" s="282"/>
    </row>
    <row r="39" spans="2:11" ht="15" customHeight="1">
      <c r="B39" s="285"/>
      <c r="C39" s="286"/>
      <c r="D39" s="284"/>
      <c r="E39" s="288" t="s">
        <v>128</v>
      </c>
      <c r="F39" s="284"/>
      <c r="G39" s="410" t="s">
        <v>715</v>
      </c>
      <c r="H39" s="410"/>
      <c r="I39" s="410"/>
      <c r="J39" s="410"/>
      <c r="K39" s="282"/>
    </row>
    <row r="40" spans="2:11" ht="15" customHeight="1">
      <c r="B40" s="285"/>
      <c r="C40" s="286"/>
      <c r="D40" s="284"/>
      <c r="E40" s="288" t="s">
        <v>716</v>
      </c>
      <c r="F40" s="284"/>
      <c r="G40" s="410" t="s">
        <v>717</v>
      </c>
      <c r="H40" s="410"/>
      <c r="I40" s="410"/>
      <c r="J40" s="410"/>
      <c r="K40" s="282"/>
    </row>
    <row r="41" spans="2:11" ht="15" customHeight="1">
      <c r="B41" s="285"/>
      <c r="C41" s="286"/>
      <c r="D41" s="284"/>
      <c r="E41" s="288"/>
      <c r="F41" s="284"/>
      <c r="G41" s="410" t="s">
        <v>718</v>
      </c>
      <c r="H41" s="410"/>
      <c r="I41" s="410"/>
      <c r="J41" s="410"/>
      <c r="K41" s="282"/>
    </row>
    <row r="42" spans="2:11" ht="15" customHeight="1">
      <c r="B42" s="285"/>
      <c r="C42" s="286"/>
      <c r="D42" s="284"/>
      <c r="E42" s="288" t="s">
        <v>719</v>
      </c>
      <c r="F42" s="284"/>
      <c r="G42" s="410" t="s">
        <v>720</v>
      </c>
      <c r="H42" s="410"/>
      <c r="I42" s="410"/>
      <c r="J42" s="410"/>
      <c r="K42" s="282"/>
    </row>
    <row r="43" spans="2:11" ht="15" customHeight="1">
      <c r="B43" s="285"/>
      <c r="C43" s="286"/>
      <c r="D43" s="284"/>
      <c r="E43" s="288" t="s">
        <v>130</v>
      </c>
      <c r="F43" s="284"/>
      <c r="G43" s="410" t="s">
        <v>721</v>
      </c>
      <c r="H43" s="410"/>
      <c r="I43" s="410"/>
      <c r="J43" s="410"/>
      <c r="K43" s="282"/>
    </row>
    <row r="44" spans="2:11" ht="12.75" customHeight="1">
      <c r="B44" s="285"/>
      <c r="C44" s="286"/>
      <c r="D44" s="284"/>
      <c r="E44" s="284"/>
      <c r="F44" s="284"/>
      <c r="G44" s="284"/>
      <c r="H44" s="284"/>
      <c r="I44" s="284"/>
      <c r="J44" s="284"/>
      <c r="K44" s="282"/>
    </row>
    <row r="45" spans="2:11" ht="15" customHeight="1">
      <c r="B45" s="285"/>
      <c r="C45" s="286"/>
      <c r="D45" s="410" t="s">
        <v>722</v>
      </c>
      <c r="E45" s="410"/>
      <c r="F45" s="410"/>
      <c r="G45" s="410"/>
      <c r="H45" s="410"/>
      <c r="I45" s="410"/>
      <c r="J45" s="410"/>
      <c r="K45" s="282"/>
    </row>
    <row r="46" spans="2:11" ht="15" customHeight="1">
      <c r="B46" s="285"/>
      <c r="C46" s="286"/>
      <c r="D46" s="286"/>
      <c r="E46" s="410" t="s">
        <v>723</v>
      </c>
      <c r="F46" s="410"/>
      <c r="G46" s="410"/>
      <c r="H46" s="410"/>
      <c r="I46" s="410"/>
      <c r="J46" s="410"/>
      <c r="K46" s="282"/>
    </row>
    <row r="47" spans="2:11" ht="15" customHeight="1">
      <c r="B47" s="285"/>
      <c r="C47" s="286"/>
      <c r="D47" s="286"/>
      <c r="E47" s="410" t="s">
        <v>724</v>
      </c>
      <c r="F47" s="410"/>
      <c r="G47" s="410"/>
      <c r="H47" s="410"/>
      <c r="I47" s="410"/>
      <c r="J47" s="410"/>
      <c r="K47" s="282"/>
    </row>
    <row r="48" spans="2:11" ht="15" customHeight="1">
      <c r="B48" s="285"/>
      <c r="C48" s="286"/>
      <c r="D48" s="286"/>
      <c r="E48" s="410" t="s">
        <v>725</v>
      </c>
      <c r="F48" s="410"/>
      <c r="G48" s="410"/>
      <c r="H48" s="410"/>
      <c r="I48" s="410"/>
      <c r="J48" s="410"/>
      <c r="K48" s="282"/>
    </row>
    <row r="49" spans="2:11" ht="15" customHeight="1">
      <c r="B49" s="285"/>
      <c r="C49" s="286"/>
      <c r="D49" s="410" t="s">
        <v>726</v>
      </c>
      <c r="E49" s="410"/>
      <c r="F49" s="410"/>
      <c r="G49" s="410"/>
      <c r="H49" s="410"/>
      <c r="I49" s="410"/>
      <c r="J49" s="410"/>
      <c r="K49" s="282"/>
    </row>
    <row r="50" spans="2:11" ht="25.5" customHeight="1">
      <c r="B50" s="281"/>
      <c r="C50" s="411" t="s">
        <v>727</v>
      </c>
      <c r="D50" s="411"/>
      <c r="E50" s="411"/>
      <c r="F50" s="411"/>
      <c r="G50" s="411"/>
      <c r="H50" s="411"/>
      <c r="I50" s="411"/>
      <c r="J50" s="411"/>
      <c r="K50" s="282"/>
    </row>
    <row r="51" spans="2:11" ht="5.25" customHeight="1">
      <c r="B51" s="281"/>
      <c r="C51" s="283"/>
      <c r="D51" s="283"/>
      <c r="E51" s="283"/>
      <c r="F51" s="283"/>
      <c r="G51" s="283"/>
      <c r="H51" s="283"/>
      <c r="I51" s="283"/>
      <c r="J51" s="283"/>
      <c r="K51" s="282"/>
    </row>
    <row r="52" spans="2:11" ht="15" customHeight="1">
      <c r="B52" s="281"/>
      <c r="C52" s="410" t="s">
        <v>728</v>
      </c>
      <c r="D52" s="410"/>
      <c r="E52" s="410"/>
      <c r="F52" s="410"/>
      <c r="G52" s="410"/>
      <c r="H52" s="410"/>
      <c r="I52" s="410"/>
      <c r="J52" s="410"/>
      <c r="K52" s="282"/>
    </row>
    <row r="53" spans="2:11" ht="15" customHeight="1">
      <c r="B53" s="281"/>
      <c r="C53" s="410" t="s">
        <v>729</v>
      </c>
      <c r="D53" s="410"/>
      <c r="E53" s="410"/>
      <c r="F53" s="410"/>
      <c r="G53" s="410"/>
      <c r="H53" s="410"/>
      <c r="I53" s="410"/>
      <c r="J53" s="410"/>
      <c r="K53" s="282"/>
    </row>
    <row r="54" spans="2:11" ht="12.75" customHeight="1">
      <c r="B54" s="281"/>
      <c r="C54" s="284"/>
      <c r="D54" s="284"/>
      <c r="E54" s="284"/>
      <c r="F54" s="284"/>
      <c r="G54" s="284"/>
      <c r="H54" s="284"/>
      <c r="I54" s="284"/>
      <c r="J54" s="284"/>
      <c r="K54" s="282"/>
    </row>
    <row r="55" spans="2:11" ht="15" customHeight="1">
      <c r="B55" s="281"/>
      <c r="C55" s="410" t="s">
        <v>730</v>
      </c>
      <c r="D55" s="410"/>
      <c r="E55" s="410"/>
      <c r="F55" s="410"/>
      <c r="G55" s="410"/>
      <c r="H55" s="410"/>
      <c r="I55" s="410"/>
      <c r="J55" s="410"/>
      <c r="K55" s="282"/>
    </row>
    <row r="56" spans="2:11" ht="15" customHeight="1">
      <c r="B56" s="281"/>
      <c r="C56" s="286"/>
      <c r="D56" s="410" t="s">
        <v>731</v>
      </c>
      <c r="E56" s="410"/>
      <c r="F56" s="410"/>
      <c r="G56" s="410"/>
      <c r="H56" s="410"/>
      <c r="I56" s="410"/>
      <c r="J56" s="410"/>
      <c r="K56" s="282"/>
    </row>
    <row r="57" spans="2:11" ht="15" customHeight="1">
      <c r="B57" s="281"/>
      <c r="C57" s="286"/>
      <c r="D57" s="410" t="s">
        <v>732</v>
      </c>
      <c r="E57" s="410"/>
      <c r="F57" s="410"/>
      <c r="G57" s="410"/>
      <c r="H57" s="410"/>
      <c r="I57" s="410"/>
      <c r="J57" s="410"/>
      <c r="K57" s="282"/>
    </row>
    <row r="58" spans="2:11" ht="15" customHeight="1">
      <c r="B58" s="281"/>
      <c r="C58" s="286"/>
      <c r="D58" s="410" t="s">
        <v>733</v>
      </c>
      <c r="E58" s="410"/>
      <c r="F58" s="410"/>
      <c r="G58" s="410"/>
      <c r="H58" s="410"/>
      <c r="I58" s="410"/>
      <c r="J58" s="410"/>
      <c r="K58" s="282"/>
    </row>
    <row r="59" spans="2:11" ht="15" customHeight="1">
      <c r="B59" s="281"/>
      <c r="C59" s="286"/>
      <c r="D59" s="410" t="s">
        <v>734</v>
      </c>
      <c r="E59" s="410"/>
      <c r="F59" s="410"/>
      <c r="G59" s="410"/>
      <c r="H59" s="410"/>
      <c r="I59" s="410"/>
      <c r="J59" s="410"/>
      <c r="K59" s="282"/>
    </row>
    <row r="60" spans="2:11" ht="15" customHeight="1">
      <c r="B60" s="281"/>
      <c r="C60" s="286"/>
      <c r="D60" s="409" t="s">
        <v>735</v>
      </c>
      <c r="E60" s="409"/>
      <c r="F60" s="409"/>
      <c r="G60" s="409"/>
      <c r="H60" s="409"/>
      <c r="I60" s="409"/>
      <c r="J60" s="409"/>
      <c r="K60" s="282"/>
    </row>
    <row r="61" spans="2:11" ht="15" customHeight="1">
      <c r="B61" s="281"/>
      <c r="C61" s="286"/>
      <c r="D61" s="410" t="s">
        <v>736</v>
      </c>
      <c r="E61" s="410"/>
      <c r="F61" s="410"/>
      <c r="G61" s="410"/>
      <c r="H61" s="410"/>
      <c r="I61" s="410"/>
      <c r="J61" s="410"/>
      <c r="K61" s="282"/>
    </row>
    <row r="62" spans="2:11" ht="12.75" customHeight="1">
      <c r="B62" s="281"/>
      <c r="C62" s="286"/>
      <c r="D62" s="286"/>
      <c r="E62" s="289"/>
      <c r="F62" s="286"/>
      <c r="G62" s="286"/>
      <c r="H62" s="286"/>
      <c r="I62" s="286"/>
      <c r="J62" s="286"/>
      <c r="K62" s="282"/>
    </row>
    <row r="63" spans="2:11" ht="15" customHeight="1">
      <c r="B63" s="281"/>
      <c r="C63" s="286"/>
      <c r="D63" s="410" t="s">
        <v>737</v>
      </c>
      <c r="E63" s="410"/>
      <c r="F63" s="410"/>
      <c r="G63" s="410"/>
      <c r="H63" s="410"/>
      <c r="I63" s="410"/>
      <c r="J63" s="410"/>
      <c r="K63" s="282"/>
    </row>
    <row r="64" spans="2:11" ht="15" customHeight="1">
      <c r="B64" s="281"/>
      <c r="C64" s="286"/>
      <c r="D64" s="409" t="s">
        <v>738</v>
      </c>
      <c r="E64" s="409"/>
      <c r="F64" s="409"/>
      <c r="G64" s="409"/>
      <c r="H64" s="409"/>
      <c r="I64" s="409"/>
      <c r="J64" s="409"/>
      <c r="K64" s="282"/>
    </row>
    <row r="65" spans="2:11" ht="15" customHeight="1">
      <c r="B65" s="281"/>
      <c r="C65" s="286"/>
      <c r="D65" s="410" t="s">
        <v>739</v>
      </c>
      <c r="E65" s="410"/>
      <c r="F65" s="410"/>
      <c r="G65" s="410"/>
      <c r="H65" s="410"/>
      <c r="I65" s="410"/>
      <c r="J65" s="410"/>
      <c r="K65" s="282"/>
    </row>
    <row r="66" spans="2:11" ht="15" customHeight="1">
      <c r="B66" s="281"/>
      <c r="C66" s="286"/>
      <c r="D66" s="410" t="s">
        <v>740</v>
      </c>
      <c r="E66" s="410"/>
      <c r="F66" s="410"/>
      <c r="G66" s="410"/>
      <c r="H66" s="410"/>
      <c r="I66" s="410"/>
      <c r="J66" s="410"/>
      <c r="K66" s="282"/>
    </row>
    <row r="67" spans="2:11" ht="15" customHeight="1">
      <c r="B67" s="281"/>
      <c r="C67" s="286"/>
      <c r="D67" s="410" t="s">
        <v>741</v>
      </c>
      <c r="E67" s="410"/>
      <c r="F67" s="410"/>
      <c r="G67" s="410"/>
      <c r="H67" s="410"/>
      <c r="I67" s="410"/>
      <c r="J67" s="410"/>
      <c r="K67" s="282"/>
    </row>
    <row r="68" spans="2:11" ht="15" customHeight="1">
      <c r="B68" s="281"/>
      <c r="C68" s="286"/>
      <c r="D68" s="410" t="s">
        <v>742</v>
      </c>
      <c r="E68" s="410"/>
      <c r="F68" s="410"/>
      <c r="G68" s="410"/>
      <c r="H68" s="410"/>
      <c r="I68" s="410"/>
      <c r="J68" s="410"/>
      <c r="K68" s="282"/>
    </row>
    <row r="69" spans="2:11" ht="12.75" customHeight="1">
      <c r="B69" s="290"/>
      <c r="C69" s="291"/>
      <c r="D69" s="291"/>
      <c r="E69" s="291"/>
      <c r="F69" s="291"/>
      <c r="G69" s="291"/>
      <c r="H69" s="291"/>
      <c r="I69" s="291"/>
      <c r="J69" s="291"/>
      <c r="K69" s="292"/>
    </row>
    <row r="70" spans="2:11" ht="18.75" customHeight="1">
      <c r="B70" s="293"/>
      <c r="C70" s="293"/>
      <c r="D70" s="293"/>
      <c r="E70" s="293"/>
      <c r="F70" s="293"/>
      <c r="G70" s="293"/>
      <c r="H70" s="293"/>
      <c r="I70" s="293"/>
      <c r="J70" s="293"/>
      <c r="K70" s="294"/>
    </row>
    <row r="71" spans="2:11" ht="18.75" customHeight="1">
      <c r="B71" s="294"/>
      <c r="C71" s="294"/>
      <c r="D71" s="294"/>
      <c r="E71" s="294"/>
      <c r="F71" s="294"/>
      <c r="G71" s="294"/>
      <c r="H71" s="294"/>
      <c r="I71" s="294"/>
      <c r="J71" s="294"/>
      <c r="K71" s="294"/>
    </row>
    <row r="72" spans="2:11" ht="7.5" customHeight="1">
      <c r="B72" s="295"/>
      <c r="C72" s="296"/>
      <c r="D72" s="296"/>
      <c r="E72" s="296"/>
      <c r="F72" s="296"/>
      <c r="G72" s="296"/>
      <c r="H72" s="296"/>
      <c r="I72" s="296"/>
      <c r="J72" s="296"/>
      <c r="K72" s="297"/>
    </row>
    <row r="73" spans="2:11" ht="45" customHeight="1">
      <c r="B73" s="298"/>
      <c r="C73" s="408" t="s">
        <v>105</v>
      </c>
      <c r="D73" s="408"/>
      <c r="E73" s="408"/>
      <c r="F73" s="408"/>
      <c r="G73" s="408"/>
      <c r="H73" s="408"/>
      <c r="I73" s="408"/>
      <c r="J73" s="408"/>
      <c r="K73" s="299"/>
    </row>
    <row r="74" spans="2:11" ht="17.25" customHeight="1">
      <c r="B74" s="298"/>
      <c r="C74" s="300" t="s">
        <v>743</v>
      </c>
      <c r="D74" s="300"/>
      <c r="E74" s="300"/>
      <c r="F74" s="300" t="s">
        <v>744</v>
      </c>
      <c r="G74" s="301"/>
      <c r="H74" s="300" t="s">
        <v>126</v>
      </c>
      <c r="I74" s="300" t="s">
        <v>68</v>
      </c>
      <c r="J74" s="300" t="s">
        <v>745</v>
      </c>
      <c r="K74" s="299"/>
    </row>
    <row r="75" spans="2:11" ht="17.25" customHeight="1">
      <c r="B75" s="298"/>
      <c r="C75" s="302" t="s">
        <v>746</v>
      </c>
      <c r="D75" s="302"/>
      <c r="E75" s="302"/>
      <c r="F75" s="303" t="s">
        <v>747</v>
      </c>
      <c r="G75" s="304"/>
      <c r="H75" s="302"/>
      <c r="I75" s="302"/>
      <c r="J75" s="302" t="s">
        <v>748</v>
      </c>
      <c r="K75" s="299"/>
    </row>
    <row r="76" spans="2:11" ht="5.25" customHeight="1">
      <c r="B76" s="298"/>
      <c r="C76" s="305"/>
      <c r="D76" s="305"/>
      <c r="E76" s="305"/>
      <c r="F76" s="305"/>
      <c r="G76" s="306"/>
      <c r="H76" s="305"/>
      <c r="I76" s="305"/>
      <c r="J76" s="305"/>
      <c r="K76" s="299"/>
    </row>
    <row r="77" spans="2:11" ht="15" customHeight="1">
      <c r="B77" s="298"/>
      <c r="C77" s="288" t="s">
        <v>64</v>
      </c>
      <c r="D77" s="305"/>
      <c r="E77" s="305"/>
      <c r="F77" s="307" t="s">
        <v>749</v>
      </c>
      <c r="G77" s="306"/>
      <c r="H77" s="288" t="s">
        <v>750</v>
      </c>
      <c r="I77" s="288" t="s">
        <v>751</v>
      </c>
      <c r="J77" s="288">
        <v>20</v>
      </c>
      <c r="K77" s="299"/>
    </row>
    <row r="78" spans="2:11" ht="15" customHeight="1">
      <c r="B78" s="298"/>
      <c r="C78" s="288" t="s">
        <v>752</v>
      </c>
      <c r="D78" s="288"/>
      <c r="E78" s="288"/>
      <c r="F78" s="307" t="s">
        <v>749</v>
      </c>
      <c r="G78" s="306"/>
      <c r="H78" s="288" t="s">
        <v>753</v>
      </c>
      <c r="I78" s="288" t="s">
        <v>751</v>
      </c>
      <c r="J78" s="288">
        <v>120</v>
      </c>
      <c r="K78" s="299"/>
    </row>
    <row r="79" spans="2:11" ht="15" customHeight="1">
      <c r="B79" s="308"/>
      <c r="C79" s="288" t="s">
        <v>754</v>
      </c>
      <c r="D79" s="288"/>
      <c r="E79" s="288"/>
      <c r="F79" s="307" t="s">
        <v>755</v>
      </c>
      <c r="G79" s="306"/>
      <c r="H79" s="288" t="s">
        <v>756</v>
      </c>
      <c r="I79" s="288" t="s">
        <v>751</v>
      </c>
      <c r="J79" s="288">
        <v>50</v>
      </c>
      <c r="K79" s="299"/>
    </row>
    <row r="80" spans="2:11" ht="15" customHeight="1">
      <c r="B80" s="308"/>
      <c r="C80" s="288" t="s">
        <v>757</v>
      </c>
      <c r="D80" s="288"/>
      <c r="E80" s="288"/>
      <c r="F80" s="307" t="s">
        <v>749</v>
      </c>
      <c r="G80" s="306"/>
      <c r="H80" s="288" t="s">
        <v>758</v>
      </c>
      <c r="I80" s="288" t="s">
        <v>759</v>
      </c>
      <c r="J80" s="288"/>
      <c r="K80" s="299"/>
    </row>
    <row r="81" spans="2:11" ht="15" customHeight="1">
      <c r="B81" s="308"/>
      <c r="C81" s="309" t="s">
        <v>760</v>
      </c>
      <c r="D81" s="309"/>
      <c r="E81" s="309"/>
      <c r="F81" s="310" t="s">
        <v>755</v>
      </c>
      <c r="G81" s="309"/>
      <c r="H81" s="309" t="s">
        <v>761</v>
      </c>
      <c r="I81" s="309" t="s">
        <v>751</v>
      </c>
      <c r="J81" s="309">
        <v>15</v>
      </c>
      <c r="K81" s="299"/>
    </row>
    <row r="82" spans="2:11" ht="15" customHeight="1">
      <c r="B82" s="308"/>
      <c r="C82" s="309" t="s">
        <v>762</v>
      </c>
      <c r="D82" s="309"/>
      <c r="E82" s="309"/>
      <c r="F82" s="310" t="s">
        <v>755</v>
      </c>
      <c r="G82" s="309"/>
      <c r="H82" s="309" t="s">
        <v>763</v>
      </c>
      <c r="I82" s="309" t="s">
        <v>751</v>
      </c>
      <c r="J82" s="309">
        <v>15</v>
      </c>
      <c r="K82" s="299"/>
    </row>
    <row r="83" spans="2:11" ht="15" customHeight="1">
      <c r="B83" s="308"/>
      <c r="C83" s="309" t="s">
        <v>764</v>
      </c>
      <c r="D83" s="309"/>
      <c r="E83" s="309"/>
      <c r="F83" s="310" t="s">
        <v>755</v>
      </c>
      <c r="G83" s="309"/>
      <c r="H83" s="309" t="s">
        <v>765</v>
      </c>
      <c r="I83" s="309" t="s">
        <v>751</v>
      </c>
      <c r="J83" s="309">
        <v>20</v>
      </c>
      <c r="K83" s="299"/>
    </row>
    <row r="84" spans="2:11" ht="15" customHeight="1">
      <c r="B84" s="308"/>
      <c r="C84" s="309" t="s">
        <v>766</v>
      </c>
      <c r="D84" s="309"/>
      <c r="E84" s="309"/>
      <c r="F84" s="310" t="s">
        <v>755</v>
      </c>
      <c r="G84" s="309"/>
      <c r="H84" s="309" t="s">
        <v>767</v>
      </c>
      <c r="I84" s="309" t="s">
        <v>751</v>
      </c>
      <c r="J84" s="309">
        <v>20</v>
      </c>
      <c r="K84" s="299"/>
    </row>
    <row r="85" spans="2:11" ht="15" customHeight="1">
      <c r="B85" s="308"/>
      <c r="C85" s="288" t="s">
        <v>768</v>
      </c>
      <c r="D85" s="288"/>
      <c r="E85" s="288"/>
      <c r="F85" s="307" t="s">
        <v>755</v>
      </c>
      <c r="G85" s="306"/>
      <c r="H85" s="288" t="s">
        <v>769</v>
      </c>
      <c r="I85" s="288" t="s">
        <v>751</v>
      </c>
      <c r="J85" s="288">
        <v>50</v>
      </c>
      <c r="K85" s="299"/>
    </row>
    <row r="86" spans="2:11" ht="15" customHeight="1">
      <c r="B86" s="308"/>
      <c r="C86" s="288" t="s">
        <v>770</v>
      </c>
      <c r="D86" s="288"/>
      <c r="E86" s="288"/>
      <c r="F86" s="307" t="s">
        <v>755</v>
      </c>
      <c r="G86" s="306"/>
      <c r="H86" s="288" t="s">
        <v>771</v>
      </c>
      <c r="I86" s="288" t="s">
        <v>751</v>
      </c>
      <c r="J86" s="288">
        <v>20</v>
      </c>
      <c r="K86" s="299"/>
    </row>
    <row r="87" spans="2:11" ht="15" customHeight="1">
      <c r="B87" s="308"/>
      <c r="C87" s="288" t="s">
        <v>772</v>
      </c>
      <c r="D87" s="288"/>
      <c r="E87" s="288"/>
      <c r="F87" s="307" t="s">
        <v>755</v>
      </c>
      <c r="G87" s="306"/>
      <c r="H87" s="288" t="s">
        <v>773</v>
      </c>
      <c r="I87" s="288" t="s">
        <v>751</v>
      </c>
      <c r="J87" s="288">
        <v>20</v>
      </c>
      <c r="K87" s="299"/>
    </row>
    <row r="88" spans="2:11" ht="15" customHeight="1">
      <c r="B88" s="308"/>
      <c r="C88" s="288" t="s">
        <v>774</v>
      </c>
      <c r="D88" s="288"/>
      <c r="E88" s="288"/>
      <c r="F88" s="307" t="s">
        <v>755</v>
      </c>
      <c r="G88" s="306"/>
      <c r="H88" s="288" t="s">
        <v>775</v>
      </c>
      <c r="I88" s="288" t="s">
        <v>751</v>
      </c>
      <c r="J88" s="288">
        <v>50</v>
      </c>
      <c r="K88" s="299"/>
    </row>
    <row r="89" spans="2:11" ht="15" customHeight="1">
      <c r="B89" s="308"/>
      <c r="C89" s="288" t="s">
        <v>776</v>
      </c>
      <c r="D89" s="288"/>
      <c r="E89" s="288"/>
      <c r="F89" s="307" t="s">
        <v>755</v>
      </c>
      <c r="G89" s="306"/>
      <c r="H89" s="288" t="s">
        <v>776</v>
      </c>
      <c r="I89" s="288" t="s">
        <v>751</v>
      </c>
      <c r="J89" s="288">
        <v>50</v>
      </c>
      <c r="K89" s="299"/>
    </row>
    <row r="90" spans="2:11" ht="15" customHeight="1">
      <c r="B90" s="308"/>
      <c r="C90" s="288" t="s">
        <v>131</v>
      </c>
      <c r="D90" s="288"/>
      <c r="E90" s="288"/>
      <c r="F90" s="307" t="s">
        <v>755</v>
      </c>
      <c r="G90" s="306"/>
      <c r="H90" s="288" t="s">
        <v>777</v>
      </c>
      <c r="I90" s="288" t="s">
        <v>751</v>
      </c>
      <c r="J90" s="288">
        <v>255</v>
      </c>
      <c r="K90" s="299"/>
    </row>
    <row r="91" spans="2:11" ht="15" customHeight="1">
      <c r="B91" s="308"/>
      <c r="C91" s="288" t="s">
        <v>778</v>
      </c>
      <c r="D91" s="288"/>
      <c r="E91" s="288"/>
      <c r="F91" s="307" t="s">
        <v>749</v>
      </c>
      <c r="G91" s="306"/>
      <c r="H91" s="288" t="s">
        <v>779</v>
      </c>
      <c r="I91" s="288" t="s">
        <v>780</v>
      </c>
      <c r="J91" s="288"/>
      <c r="K91" s="299"/>
    </row>
    <row r="92" spans="2:11" ht="15" customHeight="1">
      <c r="B92" s="308"/>
      <c r="C92" s="288" t="s">
        <v>781</v>
      </c>
      <c r="D92" s="288"/>
      <c r="E92" s="288"/>
      <c r="F92" s="307" t="s">
        <v>749</v>
      </c>
      <c r="G92" s="306"/>
      <c r="H92" s="288" t="s">
        <v>782</v>
      </c>
      <c r="I92" s="288" t="s">
        <v>783</v>
      </c>
      <c r="J92" s="288"/>
      <c r="K92" s="299"/>
    </row>
    <row r="93" spans="2:11" ht="15" customHeight="1">
      <c r="B93" s="308"/>
      <c r="C93" s="288" t="s">
        <v>784</v>
      </c>
      <c r="D93" s="288"/>
      <c r="E93" s="288"/>
      <c r="F93" s="307" t="s">
        <v>749</v>
      </c>
      <c r="G93" s="306"/>
      <c r="H93" s="288" t="s">
        <v>784</v>
      </c>
      <c r="I93" s="288" t="s">
        <v>783</v>
      </c>
      <c r="J93" s="288"/>
      <c r="K93" s="299"/>
    </row>
    <row r="94" spans="2:11" ht="15" customHeight="1">
      <c r="B94" s="308"/>
      <c r="C94" s="288" t="s">
        <v>49</v>
      </c>
      <c r="D94" s="288"/>
      <c r="E94" s="288"/>
      <c r="F94" s="307" t="s">
        <v>749</v>
      </c>
      <c r="G94" s="306"/>
      <c r="H94" s="288" t="s">
        <v>785</v>
      </c>
      <c r="I94" s="288" t="s">
        <v>783</v>
      </c>
      <c r="J94" s="288"/>
      <c r="K94" s="299"/>
    </row>
    <row r="95" spans="2:11" ht="15" customHeight="1">
      <c r="B95" s="308"/>
      <c r="C95" s="288" t="s">
        <v>59</v>
      </c>
      <c r="D95" s="288"/>
      <c r="E95" s="288"/>
      <c r="F95" s="307" t="s">
        <v>749</v>
      </c>
      <c r="G95" s="306"/>
      <c r="H95" s="288" t="s">
        <v>786</v>
      </c>
      <c r="I95" s="288" t="s">
        <v>783</v>
      </c>
      <c r="J95" s="288"/>
      <c r="K95" s="299"/>
    </row>
    <row r="96" spans="2:11" ht="15" customHeight="1">
      <c r="B96" s="311"/>
      <c r="C96" s="312"/>
      <c r="D96" s="312"/>
      <c r="E96" s="312"/>
      <c r="F96" s="312"/>
      <c r="G96" s="312"/>
      <c r="H96" s="312"/>
      <c r="I96" s="312"/>
      <c r="J96" s="312"/>
      <c r="K96" s="313"/>
    </row>
    <row r="97" spans="2:11" ht="18.75" customHeight="1">
      <c r="B97" s="314"/>
      <c r="C97" s="315"/>
      <c r="D97" s="315"/>
      <c r="E97" s="315"/>
      <c r="F97" s="315"/>
      <c r="G97" s="315"/>
      <c r="H97" s="315"/>
      <c r="I97" s="315"/>
      <c r="J97" s="315"/>
      <c r="K97" s="314"/>
    </row>
    <row r="98" spans="2:11" ht="18.75" customHeight="1">
      <c r="B98" s="294"/>
      <c r="C98" s="294"/>
      <c r="D98" s="294"/>
      <c r="E98" s="294"/>
      <c r="F98" s="294"/>
      <c r="G98" s="294"/>
      <c r="H98" s="294"/>
      <c r="I98" s="294"/>
      <c r="J98" s="294"/>
      <c r="K98" s="294"/>
    </row>
    <row r="99" spans="2:11" ht="7.5" customHeight="1">
      <c r="B99" s="295"/>
      <c r="C99" s="296"/>
      <c r="D99" s="296"/>
      <c r="E99" s="296"/>
      <c r="F99" s="296"/>
      <c r="G99" s="296"/>
      <c r="H99" s="296"/>
      <c r="I99" s="296"/>
      <c r="J99" s="296"/>
      <c r="K99" s="297"/>
    </row>
    <row r="100" spans="2:11" ht="45" customHeight="1">
      <c r="B100" s="298"/>
      <c r="C100" s="408" t="s">
        <v>787</v>
      </c>
      <c r="D100" s="408"/>
      <c r="E100" s="408"/>
      <c r="F100" s="408"/>
      <c r="G100" s="408"/>
      <c r="H100" s="408"/>
      <c r="I100" s="408"/>
      <c r="J100" s="408"/>
      <c r="K100" s="299"/>
    </row>
    <row r="101" spans="2:11" ht="17.25" customHeight="1">
      <c r="B101" s="298"/>
      <c r="C101" s="300" t="s">
        <v>743</v>
      </c>
      <c r="D101" s="300"/>
      <c r="E101" s="300"/>
      <c r="F101" s="300" t="s">
        <v>744</v>
      </c>
      <c r="G101" s="301"/>
      <c r="H101" s="300" t="s">
        <v>126</v>
      </c>
      <c r="I101" s="300" t="s">
        <v>68</v>
      </c>
      <c r="J101" s="300" t="s">
        <v>745</v>
      </c>
      <c r="K101" s="299"/>
    </row>
    <row r="102" spans="2:11" ht="17.25" customHeight="1">
      <c r="B102" s="298"/>
      <c r="C102" s="302" t="s">
        <v>746</v>
      </c>
      <c r="D102" s="302"/>
      <c r="E102" s="302"/>
      <c r="F102" s="303" t="s">
        <v>747</v>
      </c>
      <c r="G102" s="304"/>
      <c r="H102" s="302"/>
      <c r="I102" s="302"/>
      <c r="J102" s="302" t="s">
        <v>748</v>
      </c>
      <c r="K102" s="299"/>
    </row>
    <row r="103" spans="2:11" ht="5.25" customHeight="1">
      <c r="B103" s="298"/>
      <c r="C103" s="300"/>
      <c r="D103" s="300"/>
      <c r="E103" s="300"/>
      <c r="F103" s="300"/>
      <c r="G103" s="316"/>
      <c r="H103" s="300"/>
      <c r="I103" s="300"/>
      <c r="J103" s="300"/>
      <c r="K103" s="299"/>
    </row>
    <row r="104" spans="2:11" ht="15" customHeight="1">
      <c r="B104" s="298"/>
      <c r="C104" s="288" t="s">
        <v>64</v>
      </c>
      <c r="D104" s="305"/>
      <c r="E104" s="305"/>
      <c r="F104" s="307" t="s">
        <v>749</v>
      </c>
      <c r="G104" s="316"/>
      <c r="H104" s="288" t="s">
        <v>788</v>
      </c>
      <c r="I104" s="288" t="s">
        <v>751</v>
      </c>
      <c r="J104" s="288">
        <v>20</v>
      </c>
      <c r="K104" s="299"/>
    </row>
    <row r="105" spans="2:11" ht="15" customHeight="1">
      <c r="B105" s="298"/>
      <c r="C105" s="288" t="s">
        <v>752</v>
      </c>
      <c r="D105" s="288"/>
      <c r="E105" s="288"/>
      <c r="F105" s="307" t="s">
        <v>749</v>
      </c>
      <c r="G105" s="288"/>
      <c r="H105" s="288" t="s">
        <v>788</v>
      </c>
      <c r="I105" s="288" t="s">
        <v>751</v>
      </c>
      <c r="J105" s="288">
        <v>120</v>
      </c>
      <c r="K105" s="299"/>
    </row>
    <row r="106" spans="2:11" ht="15" customHeight="1">
      <c r="B106" s="308"/>
      <c r="C106" s="288" t="s">
        <v>754</v>
      </c>
      <c r="D106" s="288"/>
      <c r="E106" s="288"/>
      <c r="F106" s="307" t="s">
        <v>755</v>
      </c>
      <c r="G106" s="288"/>
      <c r="H106" s="288" t="s">
        <v>788</v>
      </c>
      <c r="I106" s="288" t="s">
        <v>751</v>
      </c>
      <c r="J106" s="288">
        <v>50</v>
      </c>
      <c r="K106" s="299"/>
    </row>
    <row r="107" spans="2:11" ht="15" customHeight="1">
      <c r="B107" s="308"/>
      <c r="C107" s="288" t="s">
        <v>757</v>
      </c>
      <c r="D107" s="288"/>
      <c r="E107" s="288"/>
      <c r="F107" s="307" t="s">
        <v>749</v>
      </c>
      <c r="G107" s="288"/>
      <c r="H107" s="288" t="s">
        <v>788</v>
      </c>
      <c r="I107" s="288" t="s">
        <v>759</v>
      </c>
      <c r="J107" s="288"/>
      <c r="K107" s="299"/>
    </row>
    <row r="108" spans="2:11" ht="15" customHeight="1">
      <c r="B108" s="308"/>
      <c r="C108" s="288" t="s">
        <v>768</v>
      </c>
      <c r="D108" s="288"/>
      <c r="E108" s="288"/>
      <c r="F108" s="307" t="s">
        <v>755</v>
      </c>
      <c r="G108" s="288"/>
      <c r="H108" s="288" t="s">
        <v>788</v>
      </c>
      <c r="I108" s="288" t="s">
        <v>751</v>
      </c>
      <c r="J108" s="288">
        <v>50</v>
      </c>
      <c r="K108" s="299"/>
    </row>
    <row r="109" spans="2:11" ht="15" customHeight="1">
      <c r="B109" s="308"/>
      <c r="C109" s="288" t="s">
        <v>776</v>
      </c>
      <c r="D109" s="288"/>
      <c r="E109" s="288"/>
      <c r="F109" s="307" t="s">
        <v>755</v>
      </c>
      <c r="G109" s="288"/>
      <c r="H109" s="288" t="s">
        <v>788</v>
      </c>
      <c r="I109" s="288" t="s">
        <v>751</v>
      </c>
      <c r="J109" s="288">
        <v>50</v>
      </c>
      <c r="K109" s="299"/>
    </row>
    <row r="110" spans="2:11" ht="15" customHeight="1">
      <c r="B110" s="308"/>
      <c r="C110" s="288" t="s">
        <v>774</v>
      </c>
      <c r="D110" s="288"/>
      <c r="E110" s="288"/>
      <c r="F110" s="307" t="s">
        <v>755</v>
      </c>
      <c r="G110" s="288"/>
      <c r="H110" s="288" t="s">
        <v>788</v>
      </c>
      <c r="I110" s="288" t="s">
        <v>751</v>
      </c>
      <c r="J110" s="288">
        <v>50</v>
      </c>
      <c r="K110" s="299"/>
    </row>
    <row r="111" spans="2:11" ht="15" customHeight="1">
      <c r="B111" s="308"/>
      <c r="C111" s="288" t="s">
        <v>64</v>
      </c>
      <c r="D111" s="288"/>
      <c r="E111" s="288"/>
      <c r="F111" s="307" t="s">
        <v>749</v>
      </c>
      <c r="G111" s="288"/>
      <c r="H111" s="288" t="s">
        <v>789</v>
      </c>
      <c r="I111" s="288" t="s">
        <v>751</v>
      </c>
      <c r="J111" s="288">
        <v>20</v>
      </c>
      <c r="K111" s="299"/>
    </row>
    <row r="112" spans="2:11" ht="15" customHeight="1">
      <c r="B112" s="308"/>
      <c r="C112" s="288" t="s">
        <v>790</v>
      </c>
      <c r="D112" s="288"/>
      <c r="E112" s="288"/>
      <c r="F112" s="307" t="s">
        <v>749</v>
      </c>
      <c r="G112" s="288"/>
      <c r="H112" s="288" t="s">
        <v>791</v>
      </c>
      <c r="I112" s="288" t="s">
        <v>751</v>
      </c>
      <c r="J112" s="288">
        <v>120</v>
      </c>
      <c r="K112" s="299"/>
    </row>
    <row r="113" spans="2:11" ht="15" customHeight="1">
      <c r="B113" s="308"/>
      <c r="C113" s="288" t="s">
        <v>49</v>
      </c>
      <c r="D113" s="288"/>
      <c r="E113" s="288"/>
      <c r="F113" s="307" t="s">
        <v>749</v>
      </c>
      <c r="G113" s="288"/>
      <c r="H113" s="288" t="s">
        <v>792</v>
      </c>
      <c r="I113" s="288" t="s">
        <v>783</v>
      </c>
      <c r="J113" s="288"/>
      <c r="K113" s="299"/>
    </row>
    <row r="114" spans="2:11" ht="15" customHeight="1">
      <c r="B114" s="308"/>
      <c r="C114" s="288" t="s">
        <v>59</v>
      </c>
      <c r="D114" s="288"/>
      <c r="E114" s="288"/>
      <c r="F114" s="307" t="s">
        <v>749</v>
      </c>
      <c r="G114" s="288"/>
      <c r="H114" s="288" t="s">
        <v>793</v>
      </c>
      <c r="I114" s="288" t="s">
        <v>783</v>
      </c>
      <c r="J114" s="288"/>
      <c r="K114" s="299"/>
    </row>
    <row r="115" spans="2:11" ht="15" customHeight="1">
      <c r="B115" s="308"/>
      <c r="C115" s="288" t="s">
        <v>68</v>
      </c>
      <c r="D115" s="288"/>
      <c r="E115" s="288"/>
      <c r="F115" s="307" t="s">
        <v>749</v>
      </c>
      <c r="G115" s="288"/>
      <c r="H115" s="288" t="s">
        <v>794</v>
      </c>
      <c r="I115" s="288" t="s">
        <v>795</v>
      </c>
      <c r="J115" s="288"/>
      <c r="K115" s="299"/>
    </row>
    <row r="116" spans="2:11" ht="15" customHeight="1">
      <c r="B116" s="311"/>
      <c r="C116" s="317"/>
      <c r="D116" s="317"/>
      <c r="E116" s="317"/>
      <c r="F116" s="317"/>
      <c r="G116" s="317"/>
      <c r="H116" s="317"/>
      <c r="I116" s="317"/>
      <c r="J116" s="317"/>
      <c r="K116" s="313"/>
    </row>
    <row r="117" spans="2:11" ht="18.75" customHeight="1">
      <c r="B117" s="318"/>
      <c r="C117" s="284"/>
      <c r="D117" s="284"/>
      <c r="E117" s="284"/>
      <c r="F117" s="319"/>
      <c r="G117" s="284"/>
      <c r="H117" s="284"/>
      <c r="I117" s="284"/>
      <c r="J117" s="284"/>
      <c r="K117" s="318"/>
    </row>
    <row r="118" spans="2:11" ht="18.75" customHeight="1">
      <c r="B118" s="294"/>
      <c r="C118" s="294"/>
      <c r="D118" s="294"/>
      <c r="E118" s="294"/>
      <c r="F118" s="294"/>
      <c r="G118" s="294"/>
      <c r="H118" s="294"/>
      <c r="I118" s="294"/>
      <c r="J118" s="294"/>
      <c r="K118" s="294"/>
    </row>
    <row r="119" spans="2:11" ht="7.5" customHeight="1">
      <c r="B119" s="320"/>
      <c r="C119" s="321"/>
      <c r="D119" s="321"/>
      <c r="E119" s="321"/>
      <c r="F119" s="321"/>
      <c r="G119" s="321"/>
      <c r="H119" s="321"/>
      <c r="I119" s="321"/>
      <c r="J119" s="321"/>
      <c r="K119" s="322"/>
    </row>
    <row r="120" spans="2:11" ht="45" customHeight="1">
      <c r="B120" s="323"/>
      <c r="C120" s="407" t="s">
        <v>796</v>
      </c>
      <c r="D120" s="407"/>
      <c r="E120" s="407"/>
      <c r="F120" s="407"/>
      <c r="G120" s="407"/>
      <c r="H120" s="407"/>
      <c r="I120" s="407"/>
      <c r="J120" s="407"/>
      <c r="K120" s="324"/>
    </row>
    <row r="121" spans="2:11" ht="17.25" customHeight="1">
      <c r="B121" s="325"/>
      <c r="C121" s="300" t="s">
        <v>743</v>
      </c>
      <c r="D121" s="300"/>
      <c r="E121" s="300"/>
      <c r="F121" s="300" t="s">
        <v>744</v>
      </c>
      <c r="G121" s="301"/>
      <c r="H121" s="300" t="s">
        <v>126</v>
      </c>
      <c r="I121" s="300" t="s">
        <v>68</v>
      </c>
      <c r="J121" s="300" t="s">
        <v>745</v>
      </c>
      <c r="K121" s="326"/>
    </row>
    <row r="122" spans="2:11" ht="17.25" customHeight="1">
      <c r="B122" s="325"/>
      <c r="C122" s="302" t="s">
        <v>746</v>
      </c>
      <c r="D122" s="302"/>
      <c r="E122" s="302"/>
      <c r="F122" s="303" t="s">
        <v>747</v>
      </c>
      <c r="G122" s="304"/>
      <c r="H122" s="302"/>
      <c r="I122" s="302"/>
      <c r="J122" s="302" t="s">
        <v>748</v>
      </c>
      <c r="K122" s="326"/>
    </row>
    <row r="123" spans="2:11" ht="5.25" customHeight="1">
      <c r="B123" s="327"/>
      <c r="C123" s="305"/>
      <c r="D123" s="305"/>
      <c r="E123" s="305"/>
      <c r="F123" s="305"/>
      <c r="G123" s="288"/>
      <c r="H123" s="305"/>
      <c r="I123" s="305"/>
      <c r="J123" s="305"/>
      <c r="K123" s="328"/>
    </row>
    <row r="124" spans="2:11" ht="15" customHeight="1">
      <c r="B124" s="327"/>
      <c r="C124" s="288" t="s">
        <v>752</v>
      </c>
      <c r="D124" s="305"/>
      <c r="E124" s="305"/>
      <c r="F124" s="307" t="s">
        <v>749</v>
      </c>
      <c r="G124" s="288"/>
      <c r="H124" s="288" t="s">
        <v>788</v>
      </c>
      <c r="I124" s="288" t="s">
        <v>751</v>
      </c>
      <c r="J124" s="288">
        <v>120</v>
      </c>
      <c r="K124" s="329"/>
    </row>
    <row r="125" spans="2:11" ht="15" customHeight="1">
      <c r="B125" s="327"/>
      <c r="C125" s="288" t="s">
        <v>797</v>
      </c>
      <c r="D125" s="288"/>
      <c r="E125" s="288"/>
      <c r="F125" s="307" t="s">
        <v>749</v>
      </c>
      <c r="G125" s="288"/>
      <c r="H125" s="288" t="s">
        <v>798</v>
      </c>
      <c r="I125" s="288" t="s">
        <v>751</v>
      </c>
      <c r="J125" s="288" t="s">
        <v>799</v>
      </c>
      <c r="K125" s="329"/>
    </row>
    <row r="126" spans="2:11" ht="15" customHeight="1">
      <c r="B126" s="327"/>
      <c r="C126" s="288" t="s">
        <v>93</v>
      </c>
      <c r="D126" s="288"/>
      <c r="E126" s="288"/>
      <c r="F126" s="307" t="s">
        <v>749</v>
      </c>
      <c r="G126" s="288"/>
      <c r="H126" s="288" t="s">
        <v>800</v>
      </c>
      <c r="I126" s="288" t="s">
        <v>751</v>
      </c>
      <c r="J126" s="288" t="s">
        <v>799</v>
      </c>
      <c r="K126" s="329"/>
    </row>
    <row r="127" spans="2:11" ht="15" customHeight="1">
      <c r="B127" s="327"/>
      <c r="C127" s="288" t="s">
        <v>760</v>
      </c>
      <c r="D127" s="288"/>
      <c r="E127" s="288"/>
      <c r="F127" s="307" t="s">
        <v>755</v>
      </c>
      <c r="G127" s="288"/>
      <c r="H127" s="288" t="s">
        <v>761</v>
      </c>
      <c r="I127" s="288" t="s">
        <v>751</v>
      </c>
      <c r="J127" s="288">
        <v>15</v>
      </c>
      <c r="K127" s="329"/>
    </row>
    <row r="128" spans="2:11" ht="15" customHeight="1">
      <c r="B128" s="327"/>
      <c r="C128" s="309" t="s">
        <v>762</v>
      </c>
      <c r="D128" s="309"/>
      <c r="E128" s="309"/>
      <c r="F128" s="310" t="s">
        <v>755</v>
      </c>
      <c r="G128" s="309"/>
      <c r="H128" s="309" t="s">
        <v>763</v>
      </c>
      <c r="I128" s="309" t="s">
        <v>751</v>
      </c>
      <c r="J128" s="309">
        <v>15</v>
      </c>
      <c r="K128" s="329"/>
    </row>
    <row r="129" spans="2:11" ht="15" customHeight="1">
      <c r="B129" s="327"/>
      <c r="C129" s="309" t="s">
        <v>764</v>
      </c>
      <c r="D129" s="309"/>
      <c r="E129" s="309"/>
      <c r="F129" s="310" t="s">
        <v>755</v>
      </c>
      <c r="G129" s="309"/>
      <c r="H129" s="309" t="s">
        <v>765</v>
      </c>
      <c r="I129" s="309" t="s">
        <v>751</v>
      </c>
      <c r="J129" s="309">
        <v>20</v>
      </c>
      <c r="K129" s="329"/>
    </row>
    <row r="130" spans="2:11" ht="15" customHeight="1">
      <c r="B130" s="327"/>
      <c r="C130" s="309" t="s">
        <v>766</v>
      </c>
      <c r="D130" s="309"/>
      <c r="E130" s="309"/>
      <c r="F130" s="310" t="s">
        <v>755</v>
      </c>
      <c r="G130" s="309"/>
      <c r="H130" s="309" t="s">
        <v>767</v>
      </c>
      <c r="I130" s="309" t="s">
        <v>751</v>
      </c>
      <c r="J130" s="309">
        <v>20</v>
      </c>
      <c r="K130" s="329"/>
    </row>
    <row r="131" spans="2:11" ht="15" customHeight="1">
      <c r="B131" s="327"/>
      <c r="C131" s="288" t="s">
        <v>754</v>
      </c>
      <c r="D131" s="288"/>
      <c r="E131" s="288"/>
      <c r="F131" s="307" t="s">
        <v>755</v>
      </c>
      <c r="G131" s="288"/>
      <c r="H131" s="288" t="s">
        <v>788</v>
      </c>
      <c r="I131" s="288" t="s">
        <v>751</v>
      </c>
      <c r="J131" s="288">
        <v>50</v>
      </c>
      <c r="K131" s="329"/>
    </row>
    <row r="132" spans="2:11" ht="15" customHeight="1">
      <c r="B132" s="327"/>
      <c r="C132" s="288" t="s">
        <v>768</v>
      </c>
      <c r="D132" s="288"/>
      <c r="E132" s="288"/>
      <c r="F132" s="307" t="s">
        <v>755</v>
      </c>
      <c r="G132" s="288"/>
      <c r="H132" s="288" t="s">
        <v>788</v>
      </c>
      <c r="I132" s="288" t="s">
        <v>751</v>
      </c>
      <c r="J132" s="288">
        <v>50</v>
      </c>
      <c r="K132" s="329"/>
    </row>
    <row r="133" spans="2:11" ht="15" customHeight="1">
      <c r="B133" s="327"/>
      <c r="C133" s="288" t="s">
        <v>774</v>
      </c>
      <c r="D133" s="288"/>
      <c r="E133" s="288"/>
      <c r="F133" s="307" t="s">
        <v>755</v>
      </c>
      <c r="G133" s="288"/>
      <c r="H133" s="288" t="s">
        <v>788</v>
      </c>
      <c r="I133" s="288" t="s">
        <v>751</v>
      </c>
      <c r="J133" s="288">
        <v>50</v>
      </c>
      <c r="K133" s="329"/>
    </row>
    <row r="134" spans="2:11" ht="15" customHeight="1">
      <c r="B134" s="327"/>
      <c r="C134" s="288" t="s">
        <v>776</v>
      </c>
      <c r="D134" s="288"/>
      <c r="E134" s="288"/>
      <c r="F134" s="307" t="s">
        <v>755</v>
      </c>
      <c r="G134" s="288"/>
      <c r="H134" s="288" t="s">
        <v>788</v>
      </c>
      <c r="I134" s="288" t="s">
        <v>751</v>
      </c>
      <c r="J134" s="288">
        <v>50</v>
      </c>
      <c r="K134" s="329"/>
    </row>
    <row r="135" spans="2:11" ht="15" customHeight="1">
      <c r="B135" s="327"/>
      <c r="C135" s="288" t="s">
        <v>131</v>
      </c>
      <c r="D135" s="288"/>
      <c r="E135" s="288"/>
      <c r="F135" s="307" t="s">
        <v>755</v>
      </c>
      <c r="G135" s="288"/>
      <c r="H135" s="288" t="s">
        <v>801</v>
      </c>
      <c r="I135" s="288" t="s">
        <v>751</v>
      </c>
      <c r="J135" s="288">
        <v>255</v>
      </c>
      <c r="K135" s="329"/>
    </row>
    <row r="136" spans="2:11" ht="15" customHeight="1">
      <c r="B136" s="327"/>
      <c r="C136" s="288" t="s">
        <v>778</v>
      </c>
      <c r="D136" s="288"/>
      <c r="E136" s="288"/>
      <c r="F136" s="307" t="s">
        <v>749</v>
      </c>
      <c r="G136" s="288"/>
      <c r="H136" s="288" t="s">
        <v>802</v>
      </c>
      <c r="I136" s="288" t="s">
        <v>780</v>
      </c>
      <c r="J136" s="288"/>
      <c r="K136" s="329"/>
    </row>
    <row r="137" spans="2:11" ht="15" customHeight="1">
      <c r="B137" s="327"/>
      <c r="C137" s="288" t="s">
        <v>781</v>
      </c>
      <c r="D137" s="288"/>
      <c r="E137" s="288"/>
      <c r="F137" s="307" t="s">
        <v>749</v>
      </c>
      <c r="G137" s="288"/>
      <c r="H137" s="288" t="s">
        <v>803</v>
      </c>
      <c r="I137" s="288" t="s">
        <v>783</v>
      </c>
      <c r="J137" s="288"/>
      <c r="K137" s="329"/>
    </row>
    <row r="138" spans="2:11" ht="15" customHeight="1">
      <c r="B138" s="327"/>
      <c r="C138" s="288" t="s">
        <v>784</v>
      </c>
      <c r="D138" s="288"/>
      <c r="E138" s="288"/>
      <c r="F138" s="307" t="s">
        <v>749</v>
      </c>
      <c r="G138" s="288"/>
      <c r="H138" s="288" t="s">
        <v>784</v>
      </c>
      <c r="I138" s="288" t="s">
        <v>783</v>
      </c>
      <c r="J138" s="288"/>
      <c r="K138" s="329"/>
    </row>
    <row r="139" spans="2:11" ht="15" customHeight="1">
      <c r="B139" s="327"/>
      <c r="C139" s="288" t="s">
        <v>49</v>
      </c>
      <c r="D139" s="288"/>
      <c r="E139" s="288"/>
      <c r="F139" s="307" t="s">
        <v>749</v>
      </c>
      <c r="G139" s="288"/>
      <c r="H139" s="288" t="s">
        <v>804</v>
      </c>
      <c r="I139" s="288" t="s">
        <v>783</v>
      </c>
      <c r="J139" s="288"/>
      <c r="K139" s="329"/>
    </row>
    <row r="140" spans="2:11" ht="15" customHeight="1">
      <c r="B140" s="327"/>
      <c r="C140" s="288" t="s">
        <v>805</v>
      </c>
      <c r="D140" s="288"/>
      <c r="E140" s="288"/>
      <c r="F140" s="307" t="s">
        <v>749</v>
      </c>
      <c r="G140" s="288"/>
      <c r="H140" s="288" t="s">
        <v>806</v>
      </c>
      <c r="I140" s="288" t="s">
        <v>783</v>
      </c>
      <c r="J140" s="288"/>
      <c r="K140" s="329"/>
    </row>
    <row r="141" spans="2:11" ht="15" customHeight="1">
      <c r="B141" s="330"/>
      <c r="C141" s="331"/>
      <c r="D141" s="331"/>
      <c r="E141" s="331"/>
      <c r="F141" s="331"/>
      <c r="G141" s="331"/>
      <c r="H141" s="331"/>
      <c r="I141" s="331"/>
      <c r="J141" s="331"/>
      <c r="K141" s="332"/>
    </row>
    <row r="142" spans="2:11" ht="18.75" customHeight="1">
      <c r="B142" s="284"/>
      <c r="C142" s="284"/>
      <c r="D142" s="284"/>
      <c r="E142" s="284"/>
      <c r="F142" s="319"/>
      <c r="G142" s="284"/>
      <c r="H142" s="284"/>
      <c r="I142" s="284"/>
      <c r="J142" s="284"/>
      <c r="K142" s="284"/>
    </row>
    <row r="143" spans="2:11" ht="18.75" customHeight="1">
      <c r="B143" s="294"/>
      <c r="C143" s="294"/>
      <c r="D143" s="294"/>
      <c r="E143" s="294"/>
      <c r="F143" s="294"/>
      <c r="G143" s="294"/>
      <c r="H143" s="294"/>
      <c r="I143" s="294"/>
      <c r="J143" s="294"/>
      <c r="K143" s="294"/>
    </row>
    <row r="144" spans="2:11" ht="7.5" customHeight="1">
      <c r="B144" s="295"/>
      <c r="C144" s="296"/>
      <c r="D144" s="296"/>
      <c r="E144" s="296"/>
      <c r="F144" s="296"/>
      <c r="G144" s="296"/>
      <c r="H144" s="296"/>
      <c r="I144" s="296"/>
      <c r="J144" s="296"/>
      <c r="K144" s="297"/>
    </row>
    <row r="145" spans="2:11" ht="45" customHeight="1">
      <c r="B145" s="298"/>
      <c r="C145" s="408" t="s">
        <v>807</v>
      </c>
      <c r="D145" s="408"/>
      <c r="E145" s="408"/>
      <c r="F145" s="408"/>
      <c r="G145" s="408"/>
      <c r="H145" s="408"/>
      <c r="I145" s="408"/>
      <c r="J145" s="408"/>
      <c r="K145" s="299"/>
    </row>
    <row r="146" spans="2:11" ht="17.25" customHeight="1">
      <c r="B146" s="298"/>
      <c r="C146" s="300" t="s">
        <v>743</v>
      </c>
      <c r="D146" s="300"/>
      <c r="E146" s="300"/>
      <c r="F146" s="300" t="s">
        <v>744</v>
      </c>
      <c r="G146" s="301"/>
      <c r="H146" s="300" t="s">
        <v>126</v>
      </c>
      <c r="I146" s="300" t="s">
        <v>68</v>
      </c>
      <c r="J146" s="300" t="s">
        <v>745</v>
      </c>
      <c r="K146" s="299"/>
    </row>
    <row r="147" spans="2:11" ht="17.25" customHeight="1">
      <c r="B147" s="298"/>
      <c r="C147" s="302" t="s">
        <v>746</v>
      </c>
      <c r="D147" s="302"/>
      <c r="E147" s="302"/>
      <c r="F147" s="303" t="s">
        <v>747</v>
      </c>
      <c r="G147" s="304"/>
      <c r="H147" s="302"/>
      <c r="I147" s="302"/>
      <c r="J147" s="302" t="s">
        <v>748</v>
      </c>
      <c r="K147" s="299"/>
    </row>
    <row r="148" spans="2:11" ht="5.25" customHeight="1">
      <c r="B148" s="308"/>
      <c r="C148" s="305"/>
      <c r="D148" s="305"/>
      <c r="E148" s="305"/>
      <c r="F148" s="305"/>
      <c r="G148" s="306"/>
      <c r="H148" s="305"/>
      <c r="I148" s="305"/>
      <c r="J148" s="305"/>
      <c r="K148" s="329"/>
    </row>
    <row r="149" spans="2:11" ht="15" customHeight="1">
      <c r="B149" s="308"/>
      <c r="C149" s="333" t="s">
        <v>752</v>
      </c>
      <c r="D149" s="288"/>
      <c r="E149" s="288"/>
      <c r="F149" s="334" t="s">
        <v>749</v>
      </c>
      <c r="G149" s="288"/>
      <c r="H149" s="333" t="s">
        <v>788</v>
      </c>
      <c r="I149" s="333" t="s">
        <v>751</v>
      </c>
      <c r="J149" s="333">
        <v>120</v>
      </c>
      <c r="K149" s="329"/>
    </row>
    <row r="150" spans="2:11" ht="15" customHeight="1">
      <c r="B150" s="308"/>
      <c r="C150" s="333" t="s">
        <v>797</v>
      </c>
      <c r="D150" s="288"/>
      <c r="E150" s="288"/>
      <c r="F150" s="334" t="s">
        <v>749</v>
      </c>
      <c r="G150" s="288"/>
      <c r="H150" s="333" t="s">
        <v>808</v>
      </c>
      <c r="I150" s="333" t="s">
        <v>751</v>
      </c>
      <c r="J150" s="333" t="s">
        <v>799</v>
      </c>
      <c r="K150" s="329"/>
    </row>
    <row r="151" spans="2:11" ht="15" customHeight="1">
      <c r="B151" s="308"/>
      <c r="C151" s="333" t="s">
        <v>93</v>
      </c>
      <c r="D151" s="288"/>
      <c r="E151" s="288"/>
      <c r="F151" s="334" t="s">
        <v>749</v>
      </c>
      <c r="G151" s="288"/>
      <c r="H151" s="333" t="s">
        <v>809</v>
      </c>
      <c r="I151" s="333" t="s">
        <v>751</v>
      </c>
      <c r="J151" s="333" t="s">
        <v>799</v>
      </c>
      <c r="K151" s="329"/>
    </row>
    <row r="152" spans="2:11" ht="15" customHeight="1">
      <c r="B152" s="308"/>
      <c r="C152" s="333" t="s">
        <v>754</v>
      </c>
      <c r="D152" s="288"/>
      <c r="E152" s="288"/>
      <c r="F152" s="334" t="s">
        <v>755</v>
      </c>
      <c r="G152" s="288"/>
      <c r="H152" s="333" t="s">
        <v>788</v>
      </c>
      <c r="I152" s="333" t="s">
        <v>751</v>
      </c>
      <c r="J152" s="333">
        <v>50</v>
      </c>
      <c r="K152" s="329"/>
    </row>
    <row r="153" spans="2:11" ht="15" customHeight="1">
      <c r="B153" s="308"/>
      <c r="C153" s="333" t="s">
        <v>757</v>
      </c>
      <c r="D153" s="288"/>
      <c r="E153" s="288"/>
      <c r="F153" s="334" t="s">
        <v>749</v>
      </c>
      <c r="G153" s="288"/>
      <c r="H153" s="333" t="s">
        <v>788</v>
      </c>
      <c r="I153" s="333" t="s">
        <v>759</v>
      </c>
      <c r="J153" s="333"/>
      <c r="K153" s="329"/>
    </row>
    <row r="154" spans="2:11" ht="15" customHeight="1">
      <c r="B154" s="308"/>
      <c r="C154" s="333" t="s">
        <v>768</v>
      </c>
      <c r="D154" s="288"/>
      <c r="E154" s="288"/>
      <c r="F154" s="334" t="s">
        <v>755</v>
      </c>
      <c r="G154" s="288"/>
      <c r="H154" s="333" t="s">
        <v>788</v>
      </c>
      <c r="I154" s="333" t="s">
        <v>751</v>
      </c>
      <c r="J154" s="333">
        <v>50</v>
      </c>
      <c r="K154" s="329"/>
    </row>
    <row r="155" spans="2:11" ht="15" customHeight="1">
      <c r="B155" s="308"/>
      <c r="C155" s="333" t="s">
        <v>776</v>
      </c>
      <c r="D155" s="288"/>
      <c r="E155" s="288"/>
      <c r="F155" s="334" t="s">
        <v>755</v>
      </c>
      <c r="G155" s="288"/>
      <c r="H155" s="333" t="s">
        <v>788</v>
      </c>
      <c r="I155" s="333" t="s">
        <v>751</v>
      </c>
      <c r="J155" s="333">
        <v>50</v>
      </c>
      <c r="K155" s="329"/>
    </row>
    <row r="156" spans="2:11" ht="15" customHeight="1">
      <c r="B156" s="308"/>
      <c r="C156" s="333" t="s">
        <v>774</v>
      </c>
      <c r="D156" s="288"/>
      <c r="E156" s="288"/>
      <c r="F156" s="334" t="s">
        <v>755</v>
      </c>
      <c r="G156" s="288"/>
      <c r="H156" s="333" t="s">
        <v>788</v>
      </c>
      <c r="I156" s="333" t="s">
        <v>751</v>
      </c>
      <c r="J156" s="333">
        <v>50</v>
      </c>
      <c r="K156" s="329"/>
    </row>
    <row r="157" spans="2:11" ht="15" customHeight="1">
      <c r="B157" s="308"/>
      <c r="C157" s="333" t="s">
        <v>112</v>
      </c>
      <c r="D157" s="288"/>
      <c r="E157" s="288"/>
      <c r="F157" s="334" t="s">
        <v>749</v>
      </c>
      <c r="G157" s="288"/>
      <c r="H157" s="333" t="s">
        <v>810</v>
      </c>
      <c r="I157" s="333" t="s">
        <v>751</v>
      </c>
      <c r="J157" s="333" t="s">
        <v>811</v>
      </c>
      <c r="K157" s="329"/>
    </row>
    <row r="158" spans="2:11" ht="15" customHeight="1">
      <c r="B158" s="308"/>
      <c r="C158" s="333" t="s">
        <v>812</v>
      </c>
      <c r="D158" s="288"/>
      <c r="E158" s="288"/>
      <c r="F158" s="334" t="s">
        <v>749</v>
      </c>
      <c r="G158" s="288"/>
      <c r="H158" s="333" t="s">
        <v>813</v>
      </c>
      <c r="I158" s="333" t="s">
        <v>783</v>
      </c>
      <c r="J158" s="333"/>
      <c r="K158" s="329"/>
    </row>
    <row r="159" spans="2:11" ht="15" customHeight="1">
      <c r="B159" s="335"/>
      <c r="C159" s="317"/>
      <c r="D159" s="317"/>
      <c r="E159" s="317"/>
      <c r="F159" s="317"/>
      <c r="G159" s="317"/>
      <c r="H159" s="317"/>
      <c r="I159" s="317"/>
      <c r="J159" s="317"/>
      <c r="K159" s="336"/>
    </row>
    <row r="160" spans="2:11" ht="18.75" customHeight="1">
      <c r="B160" s="284"/>
      <c r="C160" s="288"/>
      <c r="D160" s="288"/>
      <c r="E160" s="288"/>
      <c r="F160" s="307"/>
      <c r="G160" s="288"/>
      <c r="H160" s="288"/>
      <c r="I160" s="288"/>
      <c r="J160" s="288"/>
      <c r="K160" s="284"/>
    </row>
    <row r="161" spans="2:11" ht="18.75" customHeight="1">
      <c r="B161" s="294"/>
      <c r="C161" s="294"/>
      <c r="D161" s="294"/>
      <c r="E161" s="294"/>
      <c r="F161" s="294"/>
      <c r="G161" s="294"/>
      <c r="H161" s="294"/>
      <c r="I161" s="294"/>
      <c r="J161" s="294"/>
      <c r="K161" s="294"/>
    </row>
    <row r="162" spans="2:11" ht="7.5" customHeight="1">
      <c r="B162" s="276"/>
      <c r="C162" s="277"/>
      <c r="D162" s="277"/>
      <c r="E162" s="277"/>
      <c r="F162" s="277"/>
      <c r="G162" s="277"/>
      <c r="H162" s="277"/>
      <c r="I162" s="277"/>
      <c r="J162" s="277"/>
      <c r="K162" s="278"/>
    </row>
    <row r="163" spans="2:11" ht="45" customHeight="1">
      <c r="B163" s="279"/>
      <c r="C163" s="407" t="s">
        <v>814</v>
      </c>
      <c r="D163" s="407"/>
      <c r="E163" s="407"/>
      <c r="F163" s="407"/>
      <c r="G163" s="407"/>
      <c r="H163" s="407"/>
      <c r="I163" s="407"/>
      <c r="J163" s="407"/>
      <c r="K163" s="280"/>
    </row>
    <row r="164" spans="2:11" ht="17.25" customHeight="1">
      <c r="B164" s="279"/>
      <c r="C164" s="300" t="s">
        <v>743</v>
      </c>
      <c r="D164" s="300"/>
      <c r="E164" s="300"/>
      <c r="F164" s="300" t="s">
        <v>744</v>
      </c>
      <c r="G164" s="337"/>
      <c r="H164" s="338" t="s">
        <v>126</v>
      </c>
      <c r="I164" s="338" t="s">
        <v>68</v>
      </c>
      <c r="J164" s="300" t="s">
        <v>745</v>
      </c>
      <c r="K164" s="280"/>
    </row>
    <row r="165" spans="2:11" ht="17.25" customHeight="1">
      <c r="B165" s="281"/>
      <c r="C165" s="302" t="s">
        <v>746</v>
      </c>
      <c r="D165" s="302"/>
      <c r="E165" s="302"/>
      <c r="F165" s="303" t="s">
        <v>747</v>
      </c>
      <c r="G165" s="339"/>
      <c r="H165" s="340"/>
      <c r="I165" s="340"/>
      <c r="J165" s="302" t="s">
        <v>748</v>
      </c>
      <c r="K165" s="282"/>
    </row>
    <row r="166" spans="2:11" ht="5.25" customHeight="1">
      <c r="B166" s="308"/>
      <c r="C166" s="305"/>
      <c r="D166" s="305"/>
      <c r="E166" s="305"/>
      <c r="F166" s="305"/>
      <c r="G166" s="306"/>
      <c r="H166" s="305"/>
      <c r="I166" s="305"/>
      <c r="J166" s="305"/>
      <c r="K166" s="329"/>
    </row>
    <row r="167" spans="2:11" ht="15" customHeight="1">
      <c r="B167" s="308"/>
      <c r="C167" s="288" t="s">
        <v>752</v>
      </c>
      <c r="D167" s="288"/>
      <c r="E167" s="288"/>
      <c r="F167" s="307" t="s">
        <v>749</v>
      </c>
      <c r="G167" s="288"/>
      <c r="H167" s="288" t="s">
        <v>788</v>
      </c>
      <c r="I167" s="288" t="s">
        <v>751</v>
      </c>
      <c r="J167" s="288">
        <v>120</v>
      </c>
      <c r="K167" s="329"/>
    </row>
    <row r="168" spans="2:11" ht="15" customHeight="1">
      <c r="B168" s="308"/>
      <c r="C168" s="288" t="s">
        <v>797</v>
      </c>
      <c r="D168" s="288"/>
      <c r="E168" s="288"/>
      <c r="F168" s="307" t="s">
        <v>749</v>
      </c>
      <c r="G168" s="288"/>
      <c r="H168" s="288" t="s">
        <v>798</v>
      </c>
      <c r="I168" s="288" t="s">
        <v>751</v>
      </c>
      <c r="J168" s="288" t="s">
        <v>799</v>
      </c>
      <c r="K168" s="329"/>
    </row>
    <row r="169" spans="2:11" ht="15" customHeight="1">
      <c r="B169" s="308"/>
      <c r="C169" s="288" t="s">
        <v>93</v>
      </c>
      <c r="D169" s="288"/>
      <c r="E169" s="288"/>
      <c r="F169" s="307" t="s">
        <v>749</v>
      </c>
      <c r="G169" s="288"/>
      <c r="H169" s="288" t="s">
        <v>815</v>
      </c>
      <c r="I169" s="288" t="s">
        <v>751</v>
      </c>
      <c r="J169" s="288" t="s">
        <v>799</v>
      </c>
      <c r="K169" s="329"/>
    </row>
    <row r="170" spans="2:11" ht="15" customHeight="1">
      <c r="B170" s="308"/>
      <c r="C170" s="288" t="s">
        <v>754</v>
      </c>
      <c r="D170" s="288"/>
      <c r="E170" s="288"/>
      <c r="F170" s="307" t="s">
        <v>755</v>
      </c>
      <c r="G170" s="288"/>
      <c r="H170" s="288" t="s">
        <v>815</v>
      </c>
      <c r="I170" s="288" t="s">
        <v>751</v>
      </c>
      <c r="J170" s="288">
        <v>50</v>
      </c>
      <c r="K170" s="329"/>
    </row>
    <row r="171" spans="2:11" ht="15" customHeight="1">
      <c r="B171" s="308"/>
      <c r="C171" s="288" t="s">
        <v>757</v>
      </c>
      <c r="D171" s="288"/>
      <c r="E171" s="288"/>
      <c r="F171" s="307" t="s">
        <v>749</v>
      </c>
      <c r="G171" s="288"/>
      <c r="H171" s="288" t="s">
        <v>815</v>
      </c>
      <c r="I171" s="288" t="s">
        <v>759</v>
      </c>
      <c r="J171" s="288"/>
      <c r="K171" s="329"/>
    </row>
    <row r="172" spans="2:11" ht="15" customHeight="1">
      <c r="B172" s="308"/>
      <c r="C172" s="288" t="s">
        <v>768</v>
      </c>
      <c r="D172" s="288"/>
      <c r="E172" s="288"/>
      <c r="F172" s="307" t="s">
        <v>755</v>
      </c>
      <c r="G172" s="288"/>
      <c r="H172" s="288" t="s">
        <v>815</v>
      </c>
      <c r="I172" s="288" t="s">
        <v>751</v>
      </c>
      <c r="J172" s="288">
        <v>50</v>
      </c>
      <c r="K172" s="329"/>
    </row>
    <row r="173" spans="2:11" ht="15" customHeight="1">
      <c r="B173" s="308"/>
      <c r="C173" s="288" t="s">
        <v>776</v>
      </c>
      <c r="D173" s="288"/>
      <c r="E173" s="288"/>
      <c r="F173" s="307" t="s">
        <v>755</v>
      </c>
      <c r="G173" s="288"/>
      <c r="H173" s="288" t="s">
        <v>815</v>
      </c>
      <c r="I173" s="288" t="s">
        <v>751</v>
      </c>
      <c r="J173" s="288">
        <v>50</v>
      </c>
      <c r="K173" s="329"/>
    </row>
    <row r="174" spans="2:11" ht="15" customHeight="1">
      <c r="B174" s="308"/>
      <c r="C174" s="288" t="s">
        <v>774</v>
      </c>
      <c r="D174" s="288"/>
      <c r="E174" s="288"/>
      <c r="F174" s="307" t="s">
        <v>755</v>
      </c>
      <c r="G174" s="288"/>
      <c r="H174" s="288" t="s">
        <v>815</v>
      </c>
      <c r="I174" s="288" t="s">
        <v>751</v>
      </c>
      <c r="J174" s="288">
        <v>50</v>
      </c>
      <c r="K174" s="329"/>
    </row>
    <row r="175" spans="2:11" ht="15" customHeight="1">
      <c r="B175" s="308"/>
      <c r="C175" s="288" t="s">
        <v>125</v>
      </c>
      <c r="D175" s="288"/>
      <c r="E175" s="288"/>
      <c r="F175" s="307" t="s">
        <v>749</v>
      </c>
      <c r="G175" s="288"/>
      <c r="H175" s="288" t="s">
        <v>816</v>
      </c>
      <c r="I175" s="288" t="s">
        <v>817</v>
      </c>
      <c r="J175" s="288"/>
      <c r="K175" s="329"/>
    </row>
    <row r="176" spans="2:11" ht="15" customHeight="1">
      <c r="B176" s="308"/>
      <c r="C176" s="288" t="s">
        <v>68</v>
      </c>
      <c r="D176" s="288"/>
      <c r="E176" s="288"/>
      <c r="F176" s="307" t="s">
        <v>749</v>
      </c>
      <c r="G176" s="288"/>
      <c r="H176" s="288" t="s">
        <v>818</v>
      </c>
      <c r="I176" s="288" t="s">
        <v>819</v>
      </c>
      <c r="J176" s="288">
        <v>1</v>
      </c>
      <c r="K176" s="329"/>
    </row>
    <row r="177" spans="2:11" ht="15" customHeight="1">
      <c r="B177" s="308"/>
      <c r="C177" s="288" t="s">
        <v>64</v>
      </c>
      <c r="D177" s="288"/>
      <c r="E177" s="288"/>
      <c r="F177" s="307" t="s">
        <v>749</v>
      </c>
      <c r="G177" s="288"/>
      <c r="H177" s="288" t="s">
        <v>820</v>
      </c>
      <c r="I177" s="288" t="s">
        <v>751</v>
      </c>
      <c r="J177" s="288">
        <v>20</v>
      </c>
      <c r="K177" s="329"/>
    </row>
    <row r="178" spans="2:11" ht="15" customHeight="1">
      <c r="B178" s="308"/>
      <c r="C178" s="288" t="s">
        <v>126</v>
      </c>
      <c r="D178" s="288"/>
      <c r="E178" s="288"/>
      <c r="F178" s="307" t="s">
        <v>749</v>
      </c>
      <c r="G178" s="288"/>
      <c r="H178" s="288" t="s">
        <v>821</v>
      </c>
      <c r="I178" s="288" t="s">
        <v>751</v>
      </c>
      <c r="J178" s="288">
        <v>255</v>
      </c>
      <c r="K178" s="329"/>
    </row>
    <row r="179" spans="2:11" ht="15" customHeight="1">
      <c r="B179" s="308"/>
      <c r="C179" s="288" t="s">
        <v>127</v>
      </c>
      <c r="D179" s="288"/>
      <c r="E179" s="288"/>
      <c r="F179" s="307" t="s">
        <v>749</v>
      </c>
      <c r="G179" s="288"/>
      <c r="H179" s="288" t="s">
        <v>714</v>
      </c>
      <c r="I179" s="288" t="s">
        <v>751</v>
      </c>
      <c r="J179" s="288">
        <v>10</v>
      </c>
      <c r="K179" s="329"/>
    </row>
    <row r="180" spans="2:11" ht="15" customHeight="1">
      <c r="B180" s="308"/>
      <c r="C180" s="288" t="s">
        <v>128</v>
      </c>
      <c r="D180" s="288"/>
      <c r="E180" s="288"/>
      <c r="F180" s="307" t="s">
        <v>749</v>
      </c>
      <c r="G180" s="288"/>
      <c r="H180" s="288" t="s">
        <v>822</v>
      </c>
      <c r="I180" s="288" t="s">
        <v>783</v>
      </c>
      <c r="J180" s="288"/>
      <c r="K180" s="329"/>
    </row>
    <row r="181" spans="2:11" ht="15" customHeight="1">
      <c r="B181" s="308"/>
      <c r="C181" s="288" t="s">
        <v>823</v>
      </c>
      <c r="D181" s="288"/>
      <c r="E181" s="288"/>
      <c r="F181" s="307" t="s">
        <v>749</v>
      </c>
      <c r="G181" s="288"/>
      <c r="H181" s="288" t="s">
        <v>824</v>
      </c>
      <c r="I181" s="288" t="s">
        <v>783</v>
      </c>
      <c r="J181" s="288"/>
      <c r="K181" s="329"/>
    </row>
    <row r="182" spans="2:11" ht="15" customHeight="1">
      <c r="B182" s="308"/>
      <c r="C182" s="288" t="s">
        <v>812</v>
      </c>
      <c r="D182" s="288"/>
      <c r="E182" s="288"/>
      <c r="F182" s="307" t="s">
        <v>749</v>
      </c>
      <c r="G182" s="288"/>
      <c r="H182" s="288" t="s">
        <v>825</v>
      </c>
      <c r="I182" s="288" t="s">
        <v>783</v>
      </c>
      <c r="J182" s="288"/>
      <c r="K182" s="329"/>
    </row>
    <row r="183" spans="2:11" ht="15" customHeight="1">
      <c r="B183" s="308"/>
      <c r="C183" s="288" t="s">
        <v>130</v>
      </c>
      <c r="D183" s="288"/>
      <c r="E183" s="288"/>
      <c r="F183" s="307" t="s">
        <v>755</v>
      </c>
      <c r="G183" s="288"/>
      <c r="H183" s="288" t="s">
        <v>826</v>
      </c>
      <c r="I183" s="288" t="s">
        <v>751</v>
      </c>
      <c r="J183" s="288">
        <v>50</v>
      </c>
      <c r="K183" s="329"/>
    </row>
    <row r="184" spans="2:11" ht="15" customHeight="1">
      <c r="B184" s="308"/>
      <c r="C184" s="288" t="s">
        <v>827</v>
      </c>
      <c r="D184" s="288"/>
      <c r="E184" s="288"/>
      <c r="F184" s="307" t="s">
        <v>755</v>
      </c>
      <c r="G184" s="288"/>
      <c r="H184" s="288" t="s">
        <v>828</v>
      </c>
      <c r="I184" s="288" t="s">
        <v>829</v>
      </c>
      <c r="J184" s="288"/>
      <c r="K184" s="329"/>
    </row>
    <row r="185" spans="2:11" ht="15" customHeight="1">
      <c r="B185" s="308"/>
      <c r="C185" s="288" t="s">
        <v>830</v>
      </c>
      <c r="D185" s="288"/>
      <c r="E185" s="288"/>
      <c r="F185" s="307" t="s">
        <v>755</v>
      </c>
      <c r="G185" s="288"/>
      <c r="H185" s="288" t="s">
        <v>831</v>
      </c>
      <c r="I185" s="288" t="s">
        <v>829</v>
      </c>
      <c r="J185" s="288"/>
      <c r="K185" s="329"/>
    </row>
    <row r="186" spans="2:11" ht="15" customHeight="1">
      <c r="B186" s="308"/>
      <c r="C186" s="288" t="s">
        <v>832</v>
      </c>
      <c r="D186" s="288"/>
      <c r="E186" s="288"/>
      <c r="F186" s="307" t="s">
        <v>755</v>
      </c>
      <c r="G186" s="288"/>
      <c r="H186" s="288" t="s">
        <v>833</v>
      </c>
      <c r="I186" s="288" t="s">
        <v>829</v>
      </c>
      <c r="J186" s="288"/>
      <c r="K186" s="329"/>
    </row>
    <row r="187" spans="2:11" ht="15" customHeight="1">
      <c r="B187" s="308"/>
      <c r="C187" s="341" t="s">
        <v>834</v>
      </c>
      <c r="D187" s="288"/>
      <c r="E187" s="288"/>
      <c r="F187" s="307" t="s">
        <v>755</v>
      </c>
      <c r="G187" s="288"/>
      <c r="H187" s="288" t="s">
        <v>835</v>
      </c>
      <c r="I187" s="288" t="s">
        <v>836</v>
      </c>
      <c r="J187" s="342" t="s">
        <v>837</v>
      </c>
      <c r="K187" s="329"/>
    </row>
    <row r="188" spans="2:11" ht="15" customHeight="1">
      <c r="B188" s="308"/>
      <c r="C188" s="293" t="s">
        <v>53</v>
      </c>
      <c r="D188" s="288"/>
      <c r="E188" s="288"/>
      <c r="F188" s="307" t="s">
        <v>749</v>
      </c>
      <c r="G188" s="288"/>
      <c r="H188" s="284" t="s">
        <v>838</v>
      </c>
      <c r="I188" s="288" t="s">
        <v>839</v>
      </c>
      <c r="J188" s="288"/>
      <c r="K188" s="329"/>
    </row>
    <row r="189" spans="2:11" ht="15" customHeight="1">
      <c r="B189" s="308"/>
      <c r="C189" s="293" t="s">
        <v>840</v>
      </c>
      <c r="D189" s="288"/>
      <c r="E189" s="288"/>
      <c r="F189" s="307" t="s">
        <v>749</v>
      </c>
      <c r="G189" s="288"/>
      <c r="H189" s="288" t="s">
        <v>841</v>
      </c>
      <c r="I189" s="288" t="s">
        <v>783</v>
      </c>
      <c r="J189" s="288"/>
      <c r="K189" s="329"/>
    </row>
    <row r="190" spans="2:11" ht="15" customHeight="1">
      <c r="B190" s="308"/>
      <c r="C190" s="293" t="s">
        <v>842</v>
      </c>
      <c r="D190" s="288"/>
      <c r="E190" s="288"/>
      <c r="F190" s="307" t="s">
        <v>749</v>
      </c>
      <c r="G190" s="288"/>
      <c r="H190" s="288" t="s">
        <v>843</v>
      </c>
      <c r="I190" s="288" t="s">
        <v>783</v>
      </c>
      <c r="J190" s="288"/>
      <c r="K190" s="329"/>
    </row>
    <row r="191" spans="2:11" ht="15" customHeight="1">
      <c r="B191" s="308"/>
      <c r="C191" s="293" t="s">
        <v>844</v>
      </c>
      <c r="D191" s="288"/>
      <c r="E191" s="288"/>
      <c r="F191" s="307" t="s">
        <v>755</v>
      </c>
      <c r="G191" s="288"/>
      <c r="H191" s="288" t="s">
        <v>845</v>
      </c>
      <c r="I191" s="288" t="s">
        <v>783</v>
      </c>
      <c r="J191" s="288"/>
      <c r="K191" s="329"/>
    </row>
    <row r="192" spans="2:11" ht="15" customHeight="1">
      <c r="B192" s="335"/>
      <c r="C192" s="343"/>
      <c r="D192" s="317"/>
      <c r="E192" s="317"/>
      <c r="F192" s="317"/>
      <c r="G192" s="317"/>
      <c r="H192" s="317"/>
      <c r="I192" s="317"/>
      <c r="J192" s="317"/>
      <c r="K192" s="336"/>
    </row>
    <row r="193" spans="2:11" ht="18.75" customHeight="1">
      <c r="B193" s="284"/>
      <c r="C193" s="288"/>
      <c r="D193" s="288"/>
      <c r="E193" s="288"/>
      <c r="F193" s="307"/>
      <c r="G193" s="288"/>
      <c r="H193" s="288"/>
      <c r="I193" s="288"/>
      <c r="J193" s="288"/>
      <c r="K193" s="284"/>
    </row>
    <row r="194" spans="2:11" ht="18.75" customHeight="1">
      <c r="B194" s="284"/>
      <c r="C194" s="288"/>
      <c r="D194" s="288"/>
      <c r="E194" s="288"/>
      <c r="F194" s="307"/>
      <c r="G194" s="288"/>
      <c r="H194" s="288"/>
      <c r="I194" s="288"/>
      <c r="J194" s="288"/>
      <c r="K194" s="284"/>
    </row>
    <row r="195" spans="2:11" ht="18.75" customHeight="1">
      <c r="B195" s="294"/>
      <c r="C195" s="294"/>
      <c r="D195" s="294"/>
      <c r="E195" s="294"/>
      <c r="F195" s="294"/>
      <c r="G195" s="294"/>
      <c r="H195" s="294"/>
      <c r="I195" s="294"/>
      <c r="J195" s="294"/>
      <c r="K195" s="294"/>
    </row>
    <row r="196" spans="2:11">
      <c r="B196" s="276"/>
      <c r="C196" s="277"/>
      <c r="D196" s="277"/>
      <c r="E196" s="277"/>
      <c r="F196" s="277"/>
      <c r="G196" s="277"/>
      <c r="H196" s="277"/>
      <c r="I196" s="277"/>
      <c r="J196" s="277"/>
      <c r="K196" s="278"/>
    </row>
    <row r="197" spans="2:11" ht="21">
      <c r="B197" s="279"/>
      <c r="C197" s="407" t="s">
        <v>846</v>
      </c>
      <c r="D197" s="407"/>
      <c r="E197" s="407"/>
      <c r="F197" s="407"/>
      <c r="G197" s="407"/>
      <c r="H197" s="407"/>
      <c r="I197" s="407"/>
      <c r="J197" s="407"/>
      <c r="K197" s="280"/>
    </row>
    <row r="198" spans="2:11" ht="25.5" customHeight="1">
      <c r="B198" s="279"/>
      <c r="C198" s="344" t="s">
        <v>847</v>
      </c>
      <c r="D198" s="344"/>
      <c r="E198" s="344"/>
      <c r="F198" s="344" t="s">
        <v>848</v>
      </c>
      <c r="G198" s="345"/>
      <c r="H198" s="406" t="s">
        <v>849</v>
      </c>
      <c r="I198" s="406"/>
      <c r="J198" s="406"/>
      <c r="K198" s="280"/>
    </row>
    <row r="199" spans="2:11" ht="5.25" customHeight="1">
      <c r="B199" s="308"/>
      <c r="C199" s="305"/>
      <c r="D199" s="305"/>
      <c r="E199" s="305"/>
      <c r="F199" s="305"/>
      <c r="G199" s="288"/>
      <c r="H199" s="305"/>
      <c r="I199" s="305"/>
      <c r="J199" s="305"/>
      <c r="K199" s="329"/>
    </row>
    <row r="200" spans="2:11" ht="15" customHeight="1">
      <c r="B200" s="308"/>
      <c r="C200" s="288" t="s">
        <v>839</v>
      </c>
      <c r="D200" s="288"/>
      <c r="E200" s="288"/>
      <c r="F200" s="307" t="s">
        <v>54</v>
      </c>
      <c r="G200" s="288"/>
      <c r="H200" s="404" t="s">
        <v>850</v>
      </c>
      <c r="I200" s="404"/>
      <c r="J200" s="404"/>
      <c r="K200" s="329"/>
    </row>
    <row r="201" spans="2:11" ht="15" customHeight="1">
      <c r="B201" s="308"/>
      <c r="C201" s="314"/>
      <c r="D201" s="288"/>
      <c r="E201" s="288"/>
      <c r="F201" s="307" t="s">
        <v>55</v>
      </c>
      <c r="G201" s="288"/>
      <c r="H201" s="404" t="s">
        <v>851</v>
      </c>
      <c r="I201" s="404"/>
      <c r="J201" s="404"/>
      <c r="K201" s="329"/>
    </row>
    <row r="202" spans="2:11" ht="15" customHeight="1">
      <c r="B202" s="308"/>
      <c r="C202" s="314"/>
      <c r="D202" s="288"/>
      <c r="E202" s="288"/>
      <c r="F202" s="307" t="s">
        <v>58</v>
      </c>
      <c r="G202" s="288"/>
      <c r="H202" s="404" t="s">
        <v>852</v>
      </c>
      <c r="I202" s="404"/>
      <c r="J202" s="404"/>
      <c r="K202" s="329"/>
    </row>
    <row r="203" spans="2:11" ht="15" customHeight="1">
      <c r="B203" s="308"/>
      <c r="C203" s="288"/>
      <c r="D203" s="288"/>
      <c r="E203" s="288"/>
      <c r="F203" s="307" t="s">
        <v>56</v>
      </c>
      <c r="G203" s="288"/>
      <c r="H203" s="404" t="s">
        <v>853</v>
      </c>
      <c r="I203" s="404"/>
      <c r="J203" s="404"/>
      <c r="K203" s="329"/>
    </row>
    <row r="204" spans="2:11" ht="15" customHeight="1">
      <c r="B204" s="308"/>
      <c r="C204" s="288"/>
      <c r="D204" s="288"/>
      <c r="E204" s="288"/>
      <c r="F204" s="307" t="s">
        <v>57</v>
      </c>
      <c r="G204" s="288"/>
      <c r="H204" s="404" t="s">
        <v>854</v>
      </c>
      <c r="I204" s="404"/>
      <c r="J204" s="404"/>
      <c r="K204" s="329"/>
    </row>
    <row r="205" spans="2:11" ht="15" customHeight="1">
      <c r="B205" s="308"/>
      <c r="C205" s="288"/>
      <c r="D205" s="288"/>
      <c r="E205" s="288"/>
      <c r="F205" s="307"/>
      <c r="G205" s="288"/>
      <c r="H205" s="288"/>
      <c r="I205" s="288"/>
      <c r="J205" s="288"/>
      <c r="K205" s="329"/>
    </row>
    <row r="206" spans="2:11" ht="15" customHeight="1">
      <c r="B206" s="308"/>
      <c r="C206" s="288" t="s">
        <v>795</v>
      </c>
      <c r="D206" s="288"/>
      <c r="E206" s="288"/>
      <c r="F206" s="307" t="s">
        <v>87</v>
      </c>
      <c r="G206" s="288"/>
      <c r="H206" s="404" t="s">
        <v>855</v>
      </c>
      <c r="I206" s="404"/>
      <c r="J206" s="404"/>
      <c r="K206" s="329"/>
    </row>
    <row r="207" spans="2:11" ht="15" customHeight="1">
      <c r="B207" s="308"/>
      <c r="C207" s="314"/>
      <c r="D207" s="288"/>
      <c r="E207" s="288"/>
      <c r="F207" s="307" t="s">
        <v>693</v>
      </c>
      <c r="G207" s="288"/>
      <c r="H207" s="404" t="s">
        <v>694</v>
      </c>
      <c r="I207" s="404"/>
      <c r="J207" s="404"/>
      <c r="K207" s="329"/>
    </row>
    <row r="208" spans="2:11" ht="15" customHeight="1">
      <c r="B208" s="308"/>
      <c r="C208" s="288"/>
      <c r="D208" s="288"/>
      <c r="E208" s="288"/>
      <c r="F208" s="307" t="s">
        <v>691</v>
      </c>
      <c r="G208" s="288"/>
      <c r="H208" s="404" t="s">
        <v>856</v>
      </c>
      <c r="I208" s="404"/>
      <c r="J208" s="404"/>
      <c r="K208" s="329"/>
    </row>
    <row r="209" spans="2:11" ht="15" customHeight="1">
      <c r="B209" s="346"/>
      <c r="C209" s="314"/>
      <c r="D209" s="314"/>
      <c r="E209" s="314"/>
      <c r="F209" s="307" t="s">
        <v>695</v>
      </c>
      <c r="G209" s="293"/>
      <c r="H209" s="405" t="s">
        <v>696</v>
      </c>
      <c r="I209" s="405"/>
      <c r="J209" s="405"/>
      <c r="K209" s="347"/>
    </row>
    <row r="210" spans="2:11" ht="15" customHeight="1">
      <c r="B210" s="346"/>
      <c r="C210" s="314"/>
      <c r="D210" s="314"/>
      <c r="E210" s="314"/>
      <c r="F210" s="307" t="s">
        <v>697</v>
      </c>
      <c r="G210" s="293"/>
      <c r="H210" s="405" t="s">
        <v>648</v>
      </c>
      <c r="I210" s="405"/>
      <c r="J210" s="405"/>
      <c r="K210" s="347"/>
    </row>
    <row r="211" spans="2:11" ht="15" customHeight="1">
      <c r="B211" s="346"/>
      <c r="C211" s="314"/>
      <c r="D211" s="314"/>
      <c r="E211" s="314"/>
      <c r="F211" s="348"/>
      <c r="G211" s="293"/>
      <c r="H211" s="349"/>
      <c r="I211" s="349"/>
      <c r="J211" s="349"/>
      <c r="K211" s="347"/>
    </row>
    <row r="212" spans="2:11" ht="15" customHeight="1">
      <c r="B212" s="346"/>
      <c r="C212" s="288" t="s">
        <v>819</v>
      </c>
      <c r="D212" s="314"/>
      <c r="E212" s="314"/>
      <c r="F212" s="307">
        <v>1</v>
      </c>
      <c r="G212" s="293"/>
      <c r="H212" s="405" t="s">
        <v>857</v>
      </c>
      <c r="I212" s="405"/>
      <c r="J212" s="405"/>
      <c r="K212" s="347"/>
    </row>
    <row r="213" spans="2:11" ht="15" customHeight="1">
      <c r="B213" s="346"/>
      <c r="C213" s="314"/>
      <c r="D213" s="314"/>
      <c r="E213" s="314"/>
      <c r="F213" s="307">
        <v>2</v>
      </c>
      <c r="G213" s="293"/>
      <c r="H213" s="405" t="s">
        <v>858</v>
      </c>
      <c r="I213" s="405"/>
      <c r="J213" s="405"/>
      <c r="K213" s="347"/>
    </row>
    <row r="214" spans="2:11" ht="15" customHeight="1">
      <c r="B214" s="346"/>
      <c r="C214" s="314"/>
      <c r="D214" s="314"/>
      <c r="E214" s="314"/>
      <c r="F214" s="307">
        <v>3</v>
      </c>
      <c r="G214" s="293"/>
      <c r="H214" s="405" t="s">
        <v>859</v>
      </c>
      <c r="I214" s="405"/>
      <c r="J214" s="405"/>
      <c r="K214" s="347"/>
    </row>
    <row r="215" spans="2:11" ht="15" customHeight="1">
      <c r="B215" s="346"/>
      <c r="C215" s="314"/>
      <c r="D215" s="314"/>
      <c r="E215" s="314"/>
      <c r="F215" s="307">
        <v>4</v>
      </c>
      <c r="G215" s="293"/>
      <c r="H215" s="405" t="s">
        <v>860</v>
      </c>
      <c r="I215" s="405"/>
      <c r="J215" s="405"/>
      <c r="K215" s="347"/>
    </row>
    <row r="216" spans="2:11" ht="12.75" customHeight="1">
      <c r="B216" s="350"/>
      <c r="C216" s="351"/>
      <c r="D216" s="351"/>
      <c r="E216" s="351"/>
      <c r="F216" s="351"/>
      <c r="G216" s="351"/>
      <c r="H216" s="351"/>
      <c r="I216" s="351"/>
      <c r="J216" s="351"/>
      <c r="K216" s="352"/>
    </row>
  </sheetData>
  <sheetProtection password="CC35"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1-1 - Tovéř, MK Lípa-Byto...</vt:lpstr>
      <vt:lpstr>2-1 - VON - VEDLEJŠÍ A OS...</vt:lpstr>
      <vt:lpstr>Pokyny pro vyplnění</vt:lpstr>
      <vt:lpstr>'1-1 - Tovéř, MK Lípa-Byto...'!Názvy_tisku</vt:lpstr>
      <vt:lpstr>'2-1 - VON - VEDLEJŠÍ A OS...'!Názvy_tisku</vt:lpstr>
      <vt:lpstr>'Rekapitulace stavby'!Názvy_tisku</vt:lpstr>
      <vt:lpstr>'1-1 - Tovéř, MK Lípa-Byto...'!Oblast_tisku</vt:lpstr>
      <vt:lpstr>'2-1 - VON - VEDLEJŠÍ A OS...'!Oblast_tisku</vt:lpstr>
      <vt:lpstr>'Pokyny pro vyplnění'!Oblast_tisku</vt:lpstr>
      <vt:lpstr>'Rekapitulace stavby'!Oblast_tisku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DESKTOP-81LJ5SO\Michal</dc:creator>
  <cp:lastModifiedBy>Michal</cp:lastModifiedBy>
  <dcterms:created xsi:type="dcterms:W3CDTF">2017-07-15T11:12:13Z</dcterms:created>
  <dcterms:modified xsi:type="dcterms:W3CDTF">2017-07-15T11:12:18Z</dcterms:modified>
</cp:coreProperties>
</file>